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09-1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17" i="1" l="1"/>
  <c r="I120" i="1"/>
  <c r="I125" i="1" s="1"/>
  <c r="H120" i="1"/>
  <c r="H125" i="1" s="1"/>
  <c r="G120" i="1"/>
  <c r="G125" i="1" s="1"/>
  <c r="I119" i="1"/>
  <c r="H119" i="1"/>
  <c r="G119" i="1"/>
  <c r="I118" i="1"/>
  <c r="H118" i="1"/>
  <c r="G118" i="1"/>
  <c r="I117" i="1"/>
  <c r="G117" i="1"/>
  <c r="F120" i="1"/>
  <c r="F125" i="1" s="1"/>
  <c r="F119" i="1"/>
  <c r="F118" i="1"/>
  <c r="F117" i="1"/>
  <c r="F112" i="1"/>
  <c r="E115" i="1"/>
  <c r="E114" i="1"/>
  <c r="E113" i="1"/>
  <c r="I112" i="1"/>
  <c r="H112" i="1"/>
  <c r="G112" i="1"/>
  <c r="H116" i="1" l="1"/>
  <c r="E112" i="1"/>
  <c r="F116" i="1"/>
  <c r="G62" i="1"/>
  <c r="G124" i="1" s="1"/>
  <c r="H62" i="1"/>
  <c r="H124" i="1" s="1"/>
  <c r="I62" i="1"/>
  <c r="I124" i="1" s="1"/>
  <c r="F62" i="1"/>
  <c r="F124" i="1" s="1"/>
  <c r="G61" i="1"/>
  <c r="G122" i="1" s="1"/>
  <c r="H61" i="1"/>
  <c r="H122" i="1" s="1"/>
  <c r="I61" i="1"/>
  <c r="I122" i="1" s="1"/>
  <c r="F61" i="1"/>
  <c r="F122" i="1" s="1"/>
  <c r="E59" i="1"/>
  <c r="E58" i="1"/>
  <c r="I57" i="1"/>
  <c r="H57" i="1"/>
  <c r="G57" i="1"/>
  <c r="F57" i="1"/>
  <c r="E56" i="1"/>
  <c r="E55" i="1"/>
  <c r="I54" i="1"/>
  <c r="H54" i="1"/>
  <c r="G54" i="1"/>
  <c r="F54" i="1"/>
  <c r="G24" i="1"/>
  <c r="E57" i="1" l="1"/>
  <c r="E54" i="1"/>
  <c r="E61" i="1"/>
  <c r="F60" i="1"/>
  <c r="E62" i="1"/>
  <c r="E117" i="1"/>
  <c r="E120" i="1" l="1"/>
  <c r="E119" i="1"/>
  <c r="H72" i="1"/>
  <c r="H84" i="1"/>
  <c r="H88" i="1"/>
  <c r="H92" i="1"/>
  <c r="H96" i="1"/>
  <c r="H100" i="1"/>
  <c r="H104" i="1"/>
  <c r="H108" i="1"/>
  <c r="G108" i="1"/>
  <c r="H80" i="1"/>
  <c r="E99" i="1" l="1"/>
  <c r="E98" i="1"/>
  <c r="E97" i="1"/>
  <c r="I96" i="1"/>
  <c r="G96" i="1"/>
  <c r="F96" i="1"/>
  <c r="E95" i="1"/>
  <c r="E94" i="1"/>
  <c r="E93" i="1"/>
  <c r="I92" i="1"/>
  <c r="G92" i="1"/>
  <c r="F92" i="1"/>
  <c r="E91" i="1"/>
  <c r="E90" i="1"/>
  <c r="E89" i="1"/>
  <c r="I88" i="1"/>
  <c r="G88" i="1"/>
  <c r="F88" i="1"/>
  <c r="H6" i="1"/>
  <c r="I6" i="1"/>
  <c r="E96" i="1" l="1"/>
  <c r="E92" i="1"/>
  <c r="E88" i="1"/>
  <c r="E10" i="1"/>
  <c r="G60" i="1" l="1"/>
  <c r="F72" i="1"/>
  <c r="E74" i="1"/>
  <c r="E73" i="1"/>
  <c r="I72" i="1"/>
  <c r="G72" i="1"/>
  <c r="I60" i="1" l="1"/>
  <c r="H60" i="1"/>
  <c r="E60" i="1" s="1"/>
  <c r="E72" i="1"/>
  <c r="G123" i="1"/>
  <c r="H123" i="1"/>
  <c r="I123" i="1"/>
  <c r="F123" i="1"/>
  <c r="F84" i="1"/>
  <c r="I108" i="1"/>
  <c r="F108" i="1"/>
  <c r="F104" i="1"/>
  <c r="G104" i="1"/>
  <c r="G100" i="1"/>
  <c r="F100" i="1"/>
  <c r="F76" i="1"/>
  <c r="F68" i="1"/>
  <c r="F80" i="1"/>
  <c r="E85" i="1"/>
  <c r="E109" i="1"/>
  <c r="E105" i="1"/>
  <c r="E101" i="1"/>
  <c r="E77" i="1"/>
  <c r="E69" i="1"/>
  <c r="E81" i="1"/>
  <c r="G64" i="1"/>
  <c r="F64" i="1"/>
  <c r="E66" i="1"/>
  <c r="E65" i="1"/>
  <c r="F6" i="1"/>
  <c r="I116" i="1" l="1"/>
  <c r="F121" i="1"/>
  <c r="G116" i="1"/>
  <c r="E64" i="1"/>
  <c r="E123" i="1"/>
  <c r="I33" i="1"/>
  <c r="F48" i="1"/>
  <c r="F36" i="1" l="1"/>
  <c r="F9" i="1" l="1"/>
  <c r="E86" i="1" l="1"/>
  <c r="E106" i="1"/>
  <c r="E102" i="1"/>
  <c r="E78" i="1"/>
  <c r="E82" i="1"/>
  <c r="E110" i="1"/>
  <c r="E87" i="1" l="1"/>
  <c r="E84" i="1" s="1"/>
  <c r="I84" i="1"/>
  <c r="G84" i="1"/>
  <c r="E111" i="1"/>
  <c r="E108" i="1" s="1"/>
  <c r="E107" i="1"/>
  <c r="E104" i="1" s="1"/>
  <c r="I104" i="1"/>
  <c r="E103" i="1"/>
  <c r="E100" i="1" s="1"/>
  <c r="I100" i="1"/>
  <c r="E79" i="1"/>
  <c r="E76" i="1" s="1"/>
  <c r="I76" i="1"/>
  <c r="H76" i="1"/>
  <c r="G76" i="1"/>
  <c r="E71" i="1"/>
  <c r="E70" i="1"/>
  <c r="I68" i="1"/>
  <c r="H68" i="1"/>
  <c r="G68" i="1"/>
  <c r="E83" i="1"/>
  <c r="E80" i="1" s="1"/>
  <c r="I80" i="1"/>
  <c r="G80" i="1"/>
  <c r="I64" i="1"/>
  <c r="H64" i="1"/>
  <c r="E53" i="1"/>
  <c r="E52" i="1"/>
  <c r="I51" i="1"/>
  <c r="H51" i="1"/>
  <c r="G51" i="1"/>
  <c r="F51" i="1"/>
  <c r="E50" i="1"/>
  <c r="E49" i="1"/>
  <c r="I48" i="1"/>
  <c r="H48" i="1"/>
  <c r="G48" i="1"/>
  <c r="E47" i="1"/>
  <c r="E46" i="1"/>
  <c r="I45" i="1"/>
  <c r="H45" i="1"/>
  <c r="G45" i="1"/>
  <c r="F45" i="1"/>
  <c r="E44" i="1"/>
  <c r="E43" i="1"/>
  <c r="I42" i="1"/>
  <c r="H42" i="1"/>
  <c r="G42" i="1"/>
  <c r="F42" i="1"/>
  <c r="E41" i="1"/>
  <c r="E40" i="1"/>
  <c r="I39" i="1"/>
  <c r="H39" i="1"/>
  <c r="G39" i="1"/>
  <c r="F39" i="1"/>
  <c r="E38" i="1"/>
  <c r="E37" i="1"/>
  <c r="I36" i="1"/>
  <c r="H36" i="1"/>
  <c r="G36" i="1"/>
  <c r="E35" i="1"/>
  <c r="E34" i="1"/>
  <c r="H33" i="1"/>
  <c r="G33" i="1"/>
  <c r="F33" i="1"/>
  <c r="E32" i="1"/>
  <c r="E31" i="1"/>
  <c r="I30" i="1"/>
  <c r="H30" i="1"/>
  <c r="G30" i="1"/>
  <c r="F30" i="1"/>
  <c r="E29" i="1"/>
  <c r="E28" i="1"/>
  <c r="I27" i="1"/>
  <c r="H27" i="1"/>
  <c r="G27" i="1"/>
  <c r="F27" i="1"/>
  <c r="E26" i="1"/>
  <c r="E25" i="1"/>
  <c r="I24" i="1"/>
  <c r="H24" i="1"/>
  <c r="F24" i="1"/>
  <c r="E23" i="1"/>
  <c r="E22" i="1"/>
  <c r="I21" i="1"/>
  <c r="H21" i="1"/>
  <c r="G21" i="1"/>
  <c r="F21" i="1"/>
  <c r="E20" i="1"/>
  <c r="E19" i="1"/>
  <c r="I18" i="1"/>
  <c r="H18" i="1"/>
  <c r="G18" i="1"/>
  <c r="F18" i="1"/>
  <c r="E17" i="1"/>
  <c r="E16" i="1"/>
  <c r="I15" i="1"/>
  <c r="H15" i="1"/>
  <c r="G15" i="1"/>
  <c r="F15" i="1"/>
  <c r="E14" i="1"/>
  <c r="E13" i="1"/>
  <c r="I12" i="1"/>
  <c r="H12" i="1"/>
  <c r="G12" i="1"/>
  <c r="F12" i="1"/>
  <c r="E11" i="1"/>
  <c r="I9" i="1"/>
  <c r="H9" i="1"/>
  <c r="G9" i="1"/>
  <c r="E8" i="1"/>
  <c r="E7" i="1"/>
  <c r="G6" i="1"/>
  <c r="E68" i="1" l="1"/>
  <c r="E125" i="1"/>
  <c r="E118" i="1"/>
  <c r="E116" i="1" s="1"/>
  <c r="E18" i="1"/>
  <c r="E27" i="1"/>
  <c r="E51" i="1"/>
  <c r="E36" i="1"/>
  <c r="E6" i="1"/>
  <c r="E42" i="1"/>
  <c r="E48" i="1"/>
  <c r="E33" i="1"/>
  <c r="E45" i="1"/>
  <c r="E30" i="1"/>
  <c r="E9" i="1"/>
  <c r="E24" i="1"/>
  <c r="E39" i="1"/>
  <c r="E21" i="1"/>
  <c r="E15" i="1"/>
  <c r="E12" i="1"/>
  <c r="G121" i="1" l="1"/>
  <c r="E122" i="1"/>
  <c r="E124" i="1"/>
  <c r="I121" i="1"/>
  <c r="H121" i="1"/>
  <c r="E121" i="1" l="1"/>
</calcChain>
</file>

<file path=xl/sharedStrings.xml><?xml version="1.0" encoding="utf-8"?>
<sst xmlns="http://schemas.openxmlformats.org/spreadsheetml/2006/main" count="234" uniqueCount="85">
  <si>
    <t>Ресурсное обеспечение реализации муниципальной программы «Обеспечение качественными услугами ЖКХ
населения Пограничного муниципального округа на 2023-2026 годы»</t>
  </si>
  <si>
    <t>№ 
п/п</t>
  </si>
  <si>
    <t>Мероприятия</t>
  </si>
  <si>
    <t>Срок исполнения мероприятия</t>
  </si>
  <si>
    <t>Источник финансирования</t>
  </si>
  <si>
    <t>Ответственный за выполнение мероприятий Подпрограммы</t>
  </si>
  <si>
    <t>1. Повышение качества и доступности предоставляемых населению услуг ЖКХ</t>
  </si>
  <si>
    <t>1.1</t>
  </si>
  <si>
    <t>Исследование объектов окружающей и производственной среды</t>
  </si>
  <si>
    <t>2023 — 2026</t>
  </si>
  <si>
    <t>ИТОГО</t>
  </si>
  <si>
    <t>Отдел ЖКХ</t>
  </si>
  <si>
    <t>Бюждет ПМО</t>
  </si>
  <si>
    <t>КБ</t>
  </si>
  <si>
    <t>1.2</t>
  </si>
  <si>
    <t xml:space="preserve">Содержание, чистка и ремонт колодцев </t>
  </si>
  <si>
    <t>1.3</t>
  </si>
  <si>
    <t>1.4</t>
  </si>
  <si>
    <t>Закупка водопроводных труб, кранов, шлангов, фитингов и иной фурнитуры к ним</t>
  </si>
  <si>
    <t>Мку «ХОЗУ Администрации Пограничного МО»</t>
  </si>
  <si>
    <t>1.5</t>
  </si>
  <si>
    <t>1.6</t>
  </si>
  <si>
    <t>1.7</t>
  </si>
  <si>
    <t>Проведение государственной экспертизы проверки сметной стоимости по объектам, для участия на условиях софинансирования в краевой программе</t>
  </si>
  <si>
    <t>1.8</t>
  </si>
  <si>
    <t>Демонтаж, ремонт, монтаж водонапорной башни</t>
  </si>
  <si>
    <t>1.9</t>
  </si>
  <si>
    <t>Плата за электроснабжение</t>
  </si>
  <si>
    <t>1.10</t>
  </si>
  <si>
    <t>1.11</t>
  </si>
  <si>
    <t>1.12</t>
  </si>
  <si>
    <t>1.13</t>
  </si>
  <si>
    <t>1.14</t>
  </si>
  <si>
    <t>1.15</t>
  </si>
  <si>
    <t>1.16</t>
  </si>
  <si>
    <t>ВСЕГО ПОДПРОГРАММА:</t>
  </si>
  <si>
    <t>2. Участие в государственной программе «Обеспечение населения твердым топливом (дровами)»</t>
  </si>
  <si>
    <t>2.1</t>
  </si>
  <si>
    <t>Обеспечение граждан твердым топливом (дровами)</t>
  </si>
  <si>
    <t>3. Участие в государственной программе «Создание условий для обеспечения качественными услугами жилищно-коммунального хозяйства ПК»</t>
  </si>
  <si>
    <t>3.1</t>
  </si>
  <si>
    <t>3.2</t>
  </si>
  <si>
    <t>Строительство объектов системы водоснабжения 
пгт. Пограничный. II этап. «Реконструкция станции обезжелезивания»</t>
  </si>
  <si>
    <t>ФБ</t>
  </si>
  <si>
    <t>3.3</t>
  </si>
  <si>
    <t>3.4</t>
  </si>
  <si>
    <t>3.5</t>
  </si>
  <si>
    <t>3.6</t>
  </si>
  <si>
    <t>3.7</t>
  </si>
  <si>
    <t>ИТОГО программа:</t>
  </si>
  <si>
    <t>Бюджет ПМО</t>
  </si>
  <si>
    <t>Бюджет Фонда</t>
  </si>
  <si>
    <t>Оказание услуг по предоставлению техники для механизированной разработки грунта, погрузки, выгрузки и перевозки изделий (устранение аварийных ситуаций)</t>
  </si>
  <si>
    <t>Проектирование и строительство очистных сооружений в 
пгт. Пограничный</t>
  </si>
  <si>
    <t>Объем финансового обеспечения по годам (руб.)</t>
  </si>
  <si>
    <t>Всего 
(руб.)</t>
  </si>
  <si>
    <t>Разработка проектов зон санитарной охраны источников водоснабжения, постановка на кадастровый учет</t>
  </si>
  <si>
    <t>Ремонт централизованного водоотведения пгт. Пограничный</t>
  </si>
  <si>
    <t>Капитальный ремонт сети централизованного водоснабжения от станции обезжелезивания до ул. Некрасова (к земельным участкам многодетных семей), обустройство водоотведения земельных участков выделеным многодетным семьям по решению суда</t>
  </si>
  <si>
    <t>Капитальный ремонт централизованного водоснабжения с. Жариково (водонапорная башня)</t>
  </si>
  <si>
    <t>Ремонт централизованного водоснабжения с. Сергеевка 
(водоснабжение клуба)</t>
  </si>
  <si>
    <t>Обустройство помещения лаборатории на станции обезжелезования 
пгт. Пограничный</t>
  </si>
  <si>
    <t xml:space="preserve">Капитальный ремонт наружных сетей водопровода пгт. Пограничный 
(ул. Красноармейская и вдоль ж/д линии) </t>
  </si>
  <si>
    <t>Капитальный ремонт системы централизованного холодного водоснабжения в с. Жариково по ул. Партизанская от башни до ул. Дальневосточная</t>
  </si>
  <si>
    <t xml:space="preserve">Капитальный ремонт системы централизованного холодного водоснабжения в с. Жариково, ул. Партизанская </t>
  </si>
  <si>
    <t>Капитальный ремонт системы централизованного холодного водоснабжения в пгт. Пограничный по ул. Уссурийская - ул. Вокзальная - ул. Амбулаторная</t>
  </si>
  <si>
    <t>Капитальный ремонт наружных сетей водопровода пгт. Пограничный 
(ул. Орлова, ул. Паровозная, ул. Некрасова, ул. Дубовика)</t>
  </si>
  <si>
    <t>Капитальный ремонт наружных сетей водопровода пгт. Пограничный
(ул. Советская, ул. Гагарина, ул. Кирова)</t>
  </si>
  <si>
    <t>Капитальный ремонт наружных сетей водопровода пгт. Пограничный 
(ул. Дубовика, пер. Восточный, ул. Ленина)</t>
  </si>
  <si>
    <t>Капитальный ремонт наружных сетей водопровода пгт. Пограничный 
(ул. Ленина)</t>
  </si>
  <si>
    <t>Капитальный ремонт наружных сетей водопровода пгт. Пограничный
(ул. Молодежная, ул. Механизаторов, ул. Ворошилова)</t>
  </si>
  <si>
    <t>3.8</t>
  </si>
  <si>
    <t>3.9</t>
  </si>
  <si>
    <t>3.10</t>
  </si>
  <si>
    <t>3.11</t>
  </si>
  <si>
    <t>Закупка агрегатов,  водопроводных труб, оборудования, материалов для обслуживания и ремонтов колодцев, колонок и скважинного оборудования, электрических проводов для глубинных насосов, глубинных насосов</t>
  </si>
  <si>
    <t>Прочистка централизованных систем водоотведения</t>
  </si>
  <si>
    <t>Ремонт централизованного водоснабжения в пгт. Пограничный (район Ленина 48, проход под железнодорожными путями), с. Садовое (ремонт аварийного участка от ул. Колхозная до водонапорной башни).</t>
  </si>
  <si>
    <t>1.17</t>
  </si>
  <si>
    <t>1.18</t>
  </si>
  <si>
    <t>Наладка режимов работы станции обезжелезивания пгт. Пограничный</t>
  </si>
  <si>
    <t>Прокол централизованного водоснабжения в районе бывшей нефтебазы, устранение порыва в с.Рубиновка.</t>
  </si>
  <si>
    <t>3.12</t>
  </si>
  <si>
    <t>Капитальный ремонт системы централизованного холодного водоснабжения в с.Бойкое</t>
  </si>
  <si>
    <r>
      <t xml:space="preserve">    Приложение №1
 к  постановлению Администрации Пограничного муниципального округа 
"О внесении изменений в муниципальную программу "Обеспечение качественными 
услугами ЖКХ населения Пограничного муниципального округа на 2023-2026 годы",
утвержденной постановлением Администрации Пограничнолго муниципального округа от 06.03.2023 № 236
от "05" </t>
    </r>
    <r>
      <rPr>
        <u/>
        <sz val="11"/>
        <color rgb="FF000000"/>
        <rFont val="Times New Roman"/>
        <family val="1"/>
        <charset val="204"/>
      </rPr>
      <t>06</t>
    </r>
    <r>
      <rPr>
        <sz val="11"/>
        <color rgb="FF000000"/>
        <rFont val="Times New Roman"/>
        <family val="1"/>
        <charset val="204"/>
      </rPr>
      <t xml:space="preserve">    20</t>
    </r>
    <r>
      <rPr>
        <u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 xml:space="preserve"> № 640</t>
    </r>
    <r>
      <rPr>
        <u/>
        <sz val="1"/>
        <color rgb="FF000000"/>
        <rFont val="Times New Roman"/>
        <family val="1"/>
        <charset val="204"/>
      </rPr>
      <t>.</t>
    </r>
    <r>
      <rPr>
        <sz val="11"/>
        <color rgb="FF000000"/>
        <rFont val="Times New Roman"/>
        <family val="1"/>
        <charset val="204"/>
      </rPr>
      <t xml:space="preserve">     
Приложение №1
к муниципальной программе «Обеспечение качественными услугами ЖКХ населения  
Пограничного муниципального округа на 2023-2026 годы», утвержденной постановлением 
Администрации Пограничного муниципального округа от 06.03.2023 № 236 (с изменениями и дополнениями)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</si>
</sst>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10" x14ac:knownFonts="1">
    <font>
      <sz val="11"/>
      <color rgb="FF000000"/>
      <name val="Cambria"/>
      <charset val="1"/>
    </font>
    <font>
      <sz val="12"/>
      <color rgb="FF000000"/>
      <name val="Times New Roman"/>
      <charset val="1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mbria"/>
      <family val="1"/>
      <charset val="204"/>
    </font>
    <font>
      <sz val="8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6" fillId="0" borderId="0" xfId="0" applyFont="1"/>
    <xf numFmtId="164" fontId="6" fillId="0" borderId="0" xfId="0" applyNumberFormat="1" applyFont="1"/>
    <xf numFmtId="0" fontId="5" fillId="3" borderId="1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" fontId="5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/>
    </xf>
    <xf numFmtId="4" fontId="5" fillId="0" borderId="15" xfId="0" applyNumberFormat="1" applyFont="1" applyFill="1" applyBorder="1" applyAlignment="1">
      <alignment horizontal="center" vertical="center"/>
    </xf>
    <xf numFmtId="4" fontId="4" fillId="3" borderId="19" xfId="0" applyNumberFormat="1" applyFont="1" applyFill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4"/>
  <sheetViews>
    <sheetView showZeros="0" tabSelected="1" zoomScale="90" zoomScaleNormal="90" workbookViewId="0">
      <selection activeCell="B1" sqref="B1:J1"/>
    </sheetView>
  </sheetViews>
  <sheetFormatPr defaultColWidth="9.875" defaultRowHeight="14.25" x14ac:dyDescent="0.2"/>
  <cols>
    <col min="1" max="1" width="5.625" customWidth="1"/>
    <col min="2" max="2" width="56" customWidth="1"/>
    <col min="3" max="3" width="10.5" customWidth="1"/>
    <col min="4" max="4" width="12.5" customWidth="1"/>
    <col min="5" max="9" width="12.25" customWidth="1"/>
    <col min="10" max="10" width="15.125" customWidth="1"/>
    <col min="12" max="12" width="16.625" customWidth="1"/>
    <col min="13" max="13" width="16.25" customWidth="1"/>
    <col min="14" max="14" width="12.875" customWidth="1"/>
    <col min="15" max="15" width="14.625" customWidth="1"/>
  </cols>
  <sheetData>
    <row r="1" spans="1:26" ht="160.9" customHeight="1" x14ac:dyDescent="0.2">
      <c r="B1" s="52" t="s">
        <v>84</v>
      </c>
      <c r="C1" s="52"/>
      <c r="D1" s="52"/>
      <c r="E1" s="52"/>
      <c r="F1" s="52"/>
      <c r="G1" s="52"/>
      <c r="H1" s="52"/>
      <c r="I1" s="52"/>
      <c r="J1" s="52"/>
    </row>
    <row r="2" spans="1:26" ht="43.15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</row>
    <row r="3" spans="1:26" ht="41.45" customHeight="1" x14ac:dyDescent="0.25">
      <c r="A3" s="54" t="s">
        <v>1</v>
      </c>
      <c r="B3" s="55" t="s">
        <v>2</v>
      </c>
      <c r="C3" s="55" t="s">
        <v>3</v>
      </c>
      <c r="D3" s="55" t="s">
        <v>4</v>
      </c>
      <c r="E3" s="55" t="s">
        <v>55</v>
      </c>
      <c r="F3" s="56" t="s">
        <v>54</v>
      </c>
      <c r="G3" s="56"/>
      <c r="H3" s="56"/>
      <c r="I3" s="56"/>
      <c r="J3" s="57" t="s">
        <v>5</v>
      </c>
      <c r="K3" s="7"/>
      <c r="L3" s="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2"/>
      <c r="Z3" s="2"/>
    </row>
    <row r="4" spans="1:26" ht="13.9" customHeight="1" x14ac:dyDescent="0.25">
      <c r="A4" s="54"/>
      <c r="B4" s="55"/>
      <c r="C4" s="55"/>
      <c r="D4" s="55"/>
      <c r="E4" s="55"/>
      <c r="F4" s="8">
        <v>2023</v>
      </c>
      <c r="G4" s="8">
        <v>2024</v>
      </c>
      <c r="H4" s="8">
        <v>2025</v>
      </c>
      <c r="I4" s="8">
        <v>2026</v>
      </c>
      <c r="J4" s="57"/>
      <c r="K4" s="7"/>
      <c r="L4" s="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2"/>
      <c r="Y4" s="2"/>
      <c r="Z4" s="2"/>
    </row>
    <row r="5" spans="1:26" ht="13.9" customHeight="1" thickBot="1" x14ac:dyDescent="0.3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  <c r="K5" s="7"/>
      <c r="L5" s="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</row>
    <row r="6" spans="1:26" ht="13.9" customHeight="1" thickBot="1" x14ac:dyDescent="0.3">
      <c r="A6" s="59" t="s">
        <v>7</v>
      </c>
      <c r="B6" s="60" t="s">
        <v>8</v>
      </c>
      <c r="C6" s="61" t="s">
        <v>9</v>
      </c>
      <c r="D6" s="26" t="s">
        <v>10</v>
      </c>
      <c r="E6" s="27">
        <f t="shared" ref="E6:E37" si="0">SUM(F6:I6)</f>
        <v>1057930.6000000001</v>
      </c>
      <c r="F6" s="27">
        <f>SUM(F7:F8)</f>
        <v>264900</v>
      </c>
      <c r="G6" s="27">
        <f>SUM(G7:G8)</f>
        <v>293030.59999999998</v>
      </c>
      <c r="H6" s="27">
        <f>SUM(H7:H8)</f>
        <v>500000</v>
      </c>
      <c r="I6" s="27">
        <f>SUM(I7:I8)</f>
        <v>0</v>
      </c>
      <c r="J6" s="62" t="s">
        <v>11</v>
      </c>
      <c r="K6" s="7"/>
      <c r="L6" s="9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</row>
    <row r="7" spans="1:26" ht="13.9" customHeight="1" thickBot="1" x14ac:dyDescent="0.3">
      <c r="A7" s="59"/>
      <c r="B7" s="60"/>
      <c r="C7" s="61"/>
      <c r="D7" s="10" t="s">
        <v>50</v>
      </c>
      <c r="E7" s="28">
        <f t="shared" si="0"/>
        <v>1057930.6000000001</v>
      </c>
      <c r="F7" s="28">
        <v>264900</v>
      </c>
      <c r="G7" s="28">
        <v>293030.59999999998</v>
      </c>
      <c r="H7" s="28">
        <v>500000</v>
      </c>
      <c r="I7" s="28"/>
      <c r="J7" s="62"/>
      <c r="K7" s="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</row>
    <row r="8" spans="1:26" ht="13.9" customHeight="1" x14ac:dyDescent="0.25">
      <c r="A8" s="59"/>
      <c r="B8" s="60"/>
      <c r="C8" s="61"/>
      <c r="D8" s="10" t="s">
        <v>13</v>
      </c>
      <c r="E8" s="28">
        <f t="shared" si="0"/>
        <v>0</v>
      </c>
      <c r="F8" s="28"/>
      <c r="G8" s="28"/>
      <c r="H8" s="28"/>
      <c r="I8" s="28"/>
      <c r="J8" s="62"/>
      <c r="K8" s="7"/>
      <c r="L8" s="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</row>
    <row r="9" spans="1:26" ht="13.9" customHeight="1" x14ac:dyDescent="0.25">
      <c r="A9" s="63" t="s">
        <v>14</v>
      </c>
      <c r="B9" s="64" t="s">
        <v>15</v>
      </c>
      <c r="C9" s="65" t="s">
        <v>9</v>
      </c>
      <c r="D9" s="19" t="s">
        <v>10</v>
      </c>
      <c r="E9" s="30">
        <f t="shared" si="0"/>
        <v>1000000</v>
      </c>
      <c r="F9" s="30">
        <f>SUM(F10:F11)</f>
        <v>0</v>
      </c>
      <c r="G9" s="30">
        <f>SUM(G10:G11)</f>
        <v>350000</v>
      </c>
      <c r="H9" s="30">
        <f>SUM(H10:H11)</f>
        <v>650000</v>
      </c>
      <c r="I9" s="30">
        <f>SUM(I10:I11)</f>
        <v>0</v>
      </c>
      <c r="J9" s="66" t="s">
        <v>11</v>
      </c>
      <c r="K9" s="7"/>
      <c r="L9" s="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</row>
    <row r="10" spans="1:26" ht="13.9" customHeight="1" x14ac:dyDescent="0.25">
      <c r="A10" s="63"/>
      <c r="B10" s="64"/>
      <c r="C10" s="65"/>
      <c r="D10" s="11" t="s">
        <v>50</v>
      </c>
      <c r="E10" s="28">
        <f>SUM(F10:I10)</f>
        <v>1000000</v>
      </c>
      <c r="F10" s="28">
        <v>0</v>
      </c>
      <c r="G10" s="28">
        <v>350000</v>
      </c>
      <c r="H10" s="28">
        <v>650000</v>
      </c>
      <c r="I10" s="28"/>
      <c r="J10" s="66"/>
      <c r="K10" s="7"/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</row>
    <row r="11" spans="1:26" ht="13.9" customHeight="1" x14ac:dyDescent="0.25">
      <c r="A11" s="63"/>
      <c r="B11" s="64"/>
      <c r="C11" s="65"/>
      <c r="D11" s="11" t="s">
        <v>13</v>
      </c>
      <c r="E11" s="28">
        <f t="shared" si="0"/>
        <v>0</v>
      </c>
      <c r="F11" s="28"/>
      <c r="G11" s="28"/>
      <c r="H11" s="28"/>
      <c r="I11" s="28"/>
      <c r="J11" s="66"/>
      <c r="K11" s="7"/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</row>
    <row r="12" spans="1:26" ht="13.9" customHeight="1" x14ac:dyDescent="0.25">
      <c r="A12" s="63" t="s">
        <v>16</v>
      </c>
      <c r="B12" s="67" t="s">
        <v>52</v>
      </c>
      <c r="C12" s="68" t="s">
        <v>9</v>
      </c>
      <c r="D12" s="25" t="s">
        <v>10</v>
      </c>
      <c r="E12" s="30">
        <f t="shared" si="0"/>
        <v>421167.81</v>
      </c>
      <c r="F12" s="30">
        <f>SUM(F13:F14)</f>
        <v>235000</v>
      </c>
      <c r="G12" s="30">
        <f>SUM(G13:G14)</f>
        <v>186167.81</v>
      </c>
      <c r="H12" s="30">
        <f>SUM(H13:H14)</f>
        <v>0</v>
      </c>
      <c r="I12" s="30">
        <f>SUM(I13:I14)</f>
        <v>0</v>
      </c>
      <c r="J12" s="66" t="s">
        <v>11</v>
      </c>
      <c r="K12" s="7"/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</row>
    <row r="13" spans="1:26" ht="13.9" customHeight="1" x14ac:dyDescent="0.25">
      <c r="A13" s="63"/>
      <c r="B13" s="67"/>
      <c r="C13" s="68"/>
      <c r="D13" s="10" t="s">
        <v>50</v>
      </c>
      <c r="E13" s="28">
        <f t="shared" si="0"/>
        <v>421167.81</v>
      </c>
      <c r="F13" s="28">
        <v>235000</v>
      </c>
      <c r="G13" s="28">
        <v>186167.81</v>
      </c>
      <c r="H13" s="28"/>
      <c r="I13" s="28"/>
      <c r="J13" s="66"/>
      <c r="K13" s="7"/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</row>
    <row r="14" spans="1:26" ht="13.9" customHeight="1" x14ac:dyDescent="0.25">
      <c r="A14" s="63"/>
      <c r="B14" s="67"/>
      <c r="C14" s="68"/>
      <c r="D14" s="10" t="s">
        <v>13</v>
      </c>
      <c r="E14" s="28">
        <f t="shared" si="0"/>
        <v>0</v>
      </c>
      <c r="F14" s="28"/>
      <c r="G14" s="28"/>
      <c r="H14" s="28"/>
      <c r="I14" s="28"/>
      <c r="J14" s="66"/>
      <c r="K14" s="7"/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</row>
    <row r="15" spans="1:26" ht="13.9" customHeight="1" x14ac:dyDescent="0.25">
      <c r="A15" s="63" t="s">
        <v>17</v>
      </c>
      <c r="B15" s="67" t="s">
        <v>18</v>
      </c>
      <c r="C15" s="68" t="s">
        <v>9</v>
      </c>
      <c r="D15" s="25" t="s">
        <v>10</v>
      </c>
      <c r="E15" s="30">
        <f t="shared" si="0"/>
        <v>511876.42000000004</v>
      </c>
      <c r="F15" s="30">
        <f>SUM(F16:F17)</f>
        <v>211876.42</v>
      </c>
      <c r="G15" s="30">
        <f>SUM(G16:G17)</f>
        <v>0</v>
      </c>
      <c r="H15" s="30">
        <f>SUM(H16:H17)</f>
        <v>300000</v>
      </c>
      <c r="I15" s="30">
        <f>SUM(I16:I17)</f>
        <v>0</v>
      </c>
      <c r="J15" s="69" t="s">
        <v>19</v>
      </c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</row>
    <row r="16" spans="1:26" ht="13.9" customHeight="1" x14ac:dyDescent="0.25">
      <c r="A16" s="63"/>
      <c r="B16" s="67"/>
      <c r="C16" s="68"/>
      <c r="D16" s="10" t="s">
        <v>50</v>
      </c>
      <c r="E16" s="28">
        <f t="shared" si="0"/>
        <v>511876.42000000004</v>
      </c>
      <c r="F16" s="28">
        <v>211876.42</v>
      </c>
      <c r="G16" s="28">
        <v>0</v>
      </c>
      <c r="H16" s="28">
        <v>300000</v>
      </c>
      <c r="I16" s="28"/>
      <c r="J16" s="69"/>
      <c r="K16" s="7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</row>
    <row r="17" spans="1:26" ht="13.9" customHeight="1" x14ac:dyDescent="0.25">
      <c r="A17" s="63"/>
      <c r="B17" s="67"/>
      <c r="C17" s="68"/>
      <c r="D17" s="10" t="s">
        <v>13</v>
      </c>
      <c r="E17" s="28">
        <f t="shared" si="0"/>
        <v>0</v>
      </c>
      <c r="F17" s="28"/>
      <c r="G17" s="28"/>
      <c r="H17" s="28"/>
      <c r="I17" s="28"/>
      <c r="J17" s="69"/>
      <c r="K17" s="7"/>
      <c r="L17" s="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</row>
    <row r="18" spans="1:26" ht="13.9" customHeight="1" x14ac:dyDescent="0.25">
      <c r="A18" s="63" t="s">
        <v>20</v>
      </c>
      <c r="B18" s="67" t="s">
        <v>75</v>
      </c>
      <c r="C18" s="68" t="s">
        <v>9</v>
      </c>
      <c r="D18" s="25" t="s">
        <v>10</v>
      </c>
      <c r="E18" s="30">
        <f t="shared" si="0"/>
        <v>1277248</v>
      </c>
      <c r="F18" s="30">
        <f>SUM(F19:F20)</f>
        <v>434248</v>
      </c>
      <c r="G18" s="30">
        <f>SUM(G19:G20)</f>
        <v>243000</v>
      </c>
      <c r="H18" s="30">
        <f>SUM(H19:H20)</f>
        <v>600000</v>
      </c>
      <c r="I18" s="30">
        <f>SUM(I19:I20)</f>
        <v>0</v>
      </c>
      <c r="J18" s="66" t="s">
        <v>11</v>
      </c>
      <c r="K18" s="7"/>
      <c r="L18" s="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</row>
    <row r="19" spans="1:26" ht="13.9" customHeight="1" x14ac:dyDescent="0.25">
      <c r="A19" s="63"/>
      <c r="B19" s="67"/>
      <c r="C19" s="68"/>
      <c r="D19" s="10" t="s">
        <v>50</v>
      </c>
      <c r="E19" s="28">
        <f t="shared" si="0"/>
        <v>1277248</v>
      </c>
      <c r="F19" s="28">
        <v>434248</v>
      </c>
      <c r="G19" s="28">
        <v>243000</v>
      </c>
      <c r="H19" s="28">
        <v>600000</v>
      </c>
      <c r="I19" s="28"/>
      <c r="J19" s="66"/>
      <c r="K19" s="7"/>
      <c r="L19" s="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</row>
    <row r="20" spans="1:26" ht="13.9" customHeight="1" x14ac:dyDescent="0.25">
      <c r="A20" s="63"/>
      <c r="B20" s="67"/>
      <c r="C20" s="68"/>
      <c r="D20" s="10" t="s">
        <v>13</v>
      </c>
      <c r="E20" s="28">
        <f t="shared" si="0"/>
        <v>0</v>
      </c>
      <c r="F20" s="28"/>
      <c r="G20" s="28"/>
      <c r="H20" s="28"/>
      <c r="I20" s="28"/>
      <c r="J20" s="66"/>
      <c r="K20" s="7"/>
      <c r="L20" s="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</row>
    <row r="21" spans="1:26" ht="13.9" customHeight="1" x14ac:dyDescent="0.25">
      <c r="A21" s="63" t="s">
        <v>21</v>
      </c>
      <c r="B21" s="67" t="s">
        <v>56</v>
      </c>
      <c r="C21" s="68" t="s">
        <v>9</v>
      </c>
      <c r="D21" s="25" t="s">
        <v>10</v>
      </c>
      <c r="E21" s="30">
        <f t="shared" si="0"/>
        <v>1295952.46</v>
      </c>
      <c r="F21" s="30">
        <f>SUM(F22:F23)</f>
        <v>1257500</v>
      </c>
      <c r="G21" s="30">
        <f>SUM(G22:G23)</f>
        <v>38452.46</v>
      </c>
      <c r="H21" s="30">
        <f>SUM(H22:H23)</f>
        <v>0</v>
      </c>
      <c r="I21" s="30">
        <f>SUM(I22:I23)</f>
        <v>0</v>
      </c>
      <c r="J21" s="66" t="s">
        <v>11</v>
      </c>
      <c r="K21" s="7"/>
      <c r="L21" s="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</row>
    <row r="22" spans="1:26" ht="13.9" customHeight="1" x14ac:dyDescent="0.25">
      <c r="A22" s="63"/>
      <c r="B22" s="67"/>
      <c r="C22" s="68"/>
      <c r="D22" s="10" t="s">
        <v>50</v>
      </c>
      <c r="E22" s="28">
        <f t="shared" si="0"/>
        <v>1295952.46</v>
      </c>
      <c r="F22" s="28">
        <v>1257500</v>
      </c>
      <c r="G22" s="28">
        <v>38452.46</v>
      </c>
      <c r="H22" s="28"/>
      <c r="I22" s="28"/>
      <c r="J22" s="66"/>
      <c r="K22" s="7"/>
      <c r="L22" s="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</row>
    <row r="23" spans="1:26" ht="13.9" customHeight="1" x14ac:dyDescent="0.25">
      <c r="A23" s="63"/>
      <c r="B23" s="67"/>
      <c r="C23" s="68"/>
      <c r="D23" s="10" t="s">
        <v>13</v>
      </c>
      <c r="E23" s="28">
        <f t="shared" si="0"/>
        <v>0</v>
      </c>
      <c r="F23" s="28"/>
      <c r="G23" s="28"/>
      <c r="H23" s="28"/>
      <c r="I23" s="28"/>
      <c r="J23" s="66"/>
      <c r="K23" s="7"/>
      <c r="L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</row>
    <row r="24" spans="1:26" ht="13.9" customHeight="1" x14ac:dyDescent="0.25">
      <c r="A24" s="63" t="s">
        <v>22</v>
      </c>
      <c r="B24" s="67" t="s">
        <v>23</v>
      </c>
      <c r="C24" s="68" t="s">
        <v>9</v>
      </c>
      <c r="D24" s="25" t="s">
        <v>10</v>
      </c>
      <c r="E24" s="30">
        <f t="shared" si="0"/>
        <v>1427643.5499999998</v>
      </c>
      <c r="F24" s="30">
        <f>SUM(F25:F26)</f>
        <v>674595.07</v>
      </c>
      <c r="G24" s="30">
        <f>SUM(G25:G26)</f>
        <v>253048.48</v>
      </c>
      <c r="H24" s="30">
        <f>SUM(H25:H26)</f>
        <v>500000</v>
      </c>
      <c r="I24" s="30">
        <f>SUM(I25:I26)</f>
        <v>0</v>
      </c>
      <c r="J24" s="66" t="s">
        <v>11</v>
      </c>
      <c r="K24" s="7"/>
      <c r="L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</row>
    <row r="25" spans="1:26" ht="13.9" customHeight="1" x14ac:dyDescent="0.25">
      <c r="A25" s="63"/>
      <c r="B25" s="67"/>
      <c r="C25" s="68"/>
      <c r="D25" s="10" t="s">
        <v>50</v>
      </c>
      <c r="E25" s="28">
        <f t="shared" si="0"/>
        <v>1427643.5499999998</v>
      </c>
      <c r="F25" s="28">
        <v>674595.07</v>
      </c>
      <c r="G25" s="28">
        <v>253048.48</v>
      </c>
      <c r="H25" s="28">
        <v>500000</v>
      </c>
      <c r="I25" s="28"/>
      <c r="J25" s="66"/>
      <c r="K25" s="7"/>
      <c r="L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</row>
    <row r="26" spans="1:26" ht="13.9" customHeight="1" x14ac:dyDescent="0.25">
      <c r="A26" s="63"/>
      <c r="B26" s="67"/>
      <c r="C26" s="68"/>
      <c r="D26" s="10" t="s">
        <v>13</v>
      </c>
      <c r="E26" s="28">
        <f t="shared" si="0"/>
        <v>0</v>
      </c>
      <c r="F26" s="28"/>
      <c r="G26" s="28"/>
      <c r="H26" s="28"/>
      <c r="I26" s="28"/>
      <c r="J26" s="66"/>
      <c r="K26" s="7"/>
      <c r="L26" s="12"/>
      <c r="M26" s="4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</row>
    <row r="27" spans="1:26" ht="13.9" customHeight="1" x14ac:dyDescent="0.25">
      <c r="A27" s="63" t="s">
        <v>24</v>
      </c>
      <c r="B27" s="67" t="s">
        <v>25</v>
      </c>
      <c r="C27" s="68">
        <v>2023</v>
      </c>
      <c r="D27" s="25" t="s">
        <v>10</v>
      </c>
      <c r="E27" s="30">
        <f t="shared" si="0"/>
        <v>3178631.72</v>
      </c>
      <c r="F27" s="30">
        <f>SUM(F28:F29)</f>
        <v>1589315.86</v>
      </c>
      <c r="G27" s="30">
        <f>SUM(G28:G29)</f>
        <v>1589315.86</v>
      </c>
      <c r="H27" s="30">
        <f>SUM(H28:H29)</f>
        <v>0</v>
      </c>
      <c r="I27" s="30">
        <f>SUM(I28:I29)</f>
        <v>0</v>
      </c>
      <c r="J27" s="66" t="s">
        <v>11</v>
      </c>
      <c r="K27" s="7"/>
      <c r="L27" s="12"/>
      <c r="M27" s="4"/>
      <c r="N27" s="4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</row>
    <row r="28" spans="1:26" ht="13.9" customHeight="1" x14ac:dyDescent="0.25">
      <c r="A28" s="63"/>
      <c r="B28" s="67"/>
      <c r="C28" s="68"/>
      <c r="D28" s="10" t="s">
        <v>50</v>
      </c>
      <c r="E28" s="28">
        <f t="shared" si="0"/>
        <v>3178631.72</v>
      </c>
      <c r="F28" s="28">
        <v>1589315.86</v>
      </c>
      <c r="G28" s="28">
        <v>1589315.86</v>
      </c>
      <c r="H28" s="28"/>
      <c r="I28" s="28"/>
      <c r="J28" s="66"/>
      <c r="K28" s="7"/>
      <c r="L28" s="7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</row>
    <row r="29" spans="1:26" ht="13.9" customHeight="1" x14ac:dyDescent="0.25">
      <c r="A29" s="63"/>
      <c r="B29" s="67"/>
      <c r="C29" s="68"/>
      <c r="D29" s="10" t="s">
        <v>13</v>
      </c>
      <c r="E29" s="28">
        <f t="shared" si="0"/>
        <v>0</v>
      </c>
      <c r="F29" s="28"/>
      <c r="G29" s="28"/>
      <c r="H29" s="28"/>
      <c r="I29" s="28"/>
      <c r="J29" s="66"/>
      <c r="K29" s="7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</row>
    <row r="30" spans="1:26" ht="13.9" customHeight="1" x14ac:dyDescent="0.25">
      <c r="A30" s="63" t="s">
        <v>26</v>
      </c>
      <c r="B30" s="70" t="s">
        <v>27</v>
      </c>
      <c r="C30" s="68" t="s">
        <v>9</v>
      </c>
      <c r="D30" s="25" t="s">
        <v>10</v>
      </c>
      <c r="E30" s="30">
        <f t="shared" si="0"/>
        <v>2675000</v>
      </c>
      <c r="F30" s="30">
        <f>SUM(F31:F32)</f>
        <v>620000</v>
      </c>
      <c r="G30" s="30">
        <f>SUM(G31:G32)</f>
        <v>775000</v>
      </c>
      <c r="H30" s="30">
        <f>SUM(H31:H32)</f>
        <v>640000</v>
      </c>
      <c r="I30" s="30">
        <f>SUM(I31:I32)</f>
        <v>640000</v>
      </c>
      <c r="J30" s="69" t="s">
        <v>19</v>
      </c>
      <c r="K30" s="7"/>
      <c r="L30" s="7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</row>
    <row r="31" spans="1:26" ht="13.9" customHeight="1" x14ac:dyDescent="0.25">
      <c r="A31" s="63"/>
      <c r="B31" s="70"/>
      <c r="C31" s="68"/>
      <c r="D31" s="10" t="s">
        <v>50</v>
      </c>
      <c r="E31" s="28">
        <f t="shared" si="0"/>
        <v>2675000</v>
      </c>
      <c r="F31" s="28">
        <v>620000</v>
      </c>
      <c r="G31" s="28">
        <v>775000</v>
      </c>
      <c r="H31" s="28">
        <v>640000</v>
      </c>
      <c r="I31" s="28">
        <v>640000</v>
      </c>
      <c r="J31" s="69"/>
      <c r="K31" s="7"/>
      <c r="L31" s="7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</row>
    <row r="32" spans="1:26" ht="13.9" customHeight="1" x14ac:dyDescent="0.25">
      <c r="A32" s="63"/>
      <c r="B32" s="70"/>
      <c r="C32" s="68"/>
      <c r="D32" s="10" t="s">
        <v>13</v>
      </c>
      <c r="E32" s="28">
        <f t="shared" si="0"/>
        <v>0</v>
      </c>
      <c r="F32" s="28"/>
      <c r="G32" s="28"/>
      <c r="H32" s="28"/>
      <c r="I32" s="28"/>
      <c r="J32" s="69"/>
      <c r="K32" s="7"/>
      <c r="L32" s="7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</row>
    <row r="33" spans="1:26" ht="13.9" customHeight="1" x14ac:dyDescent="0.25">
      <c r="A33" s="63" t="s">
        <v>28</v>
      </c>
      <c r="B33" s="71" t="s">
        <v>76</v>
      </c>
      <c r="C33" s="72" t="s">
        <v>9</v>
      </c>
      <c r="D33" s="19" t="s">
        <v>10</v>
      </c>
      <c r="E33" s="30">
        <f t="shared" si="0"/>
        <v>1469007.54</v>
      </c>
      <c r="F33" s="30">
        <f>SUM(F34:F35)</f>
        <v>0</v>
      </c>
      <c r="G33" s="30">
        <f>SUM(G34:G35)</f>
        <v>1469007.54</v>
      </c>
      <c r="H33" s="30">
        <f>SUM(H34:H35)</f>
        <v>0</v>
      </c>
      <c r="I33" s="30">
        <f>SUM(I34:I35)</f>
        <v>0</v>
      </c>
      <c r="J33" s="66"/>
      <c r="K33" s="7"/>
      <c r="L33" s="7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</row>
    <row r="34" spans="1:26" ht="13.9" customHeight="1" x14ac:dyDescent="0.25">
      <c r="A34" s="63"/>
      <c r="B34" s="71"/>
      <c r="C34" s="72"/>
      <c r="D34" s="11" t="s">
        <v>50</v>
      </c>
      <c r="E34" s="28">
        <f t="shared" si="0"/>
        <v>1469007.54</v>
      </c>
      <c r="F34" s="28"/>
      <c r="G34" s="28">
        <v>1469007.54</v>
      </c>
      <c r="H34" s="28"/>
      <c r="I34" s="28"/>
      <c r="J34" s="66"/>
      <c r="K34" s="7"/>
      <c r="L34" s="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</row>
    <row r="35" spans="1:26" ht="13.9" customHeight="1" x14ac:dyDescent="0.25">
      <c r="A35" s="63"/>
      <c r="B35" s="71"/>
      <c r="C35" s="72"/>
      <c r="D35" s="11" t="s">
        <v>13</v>
      </c>
      <c r="E35" s="28">
        <f t="shared" si="0"/>
        <v>0</v>
      </c>
      <c r="F35" s="28"/>
      <c r="G35" s="28"/>
      <c r="H35" s="28"/>
      <c r="I35" s="28"/>
      <c r="J35" s="66"/>
      <c r="K35" s="7"/>
      <c r="L35" s="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"/>
      <c r="Y35" s="2"/>
      <c r="Z35" s="2"/>
    </row>
    <row r="36" spans="1:26" ht="13.9" customHeight="1" x14ac:dyDescent="0.25">
      <c r="A36" s="63" t="s">
        <v>29</v>
      </c>
      <c r="B36" s="73" t="s">
        <v>77</v>
      </c>
      <c r="C36" s="68">
        <v>2023</v>
      </c>
      <c r="D36" s="25" t="s">
        <v>10</v>
      </c>
      <c r="E36" s="30">
        <f t="shared" si="0"/>
        <v>2826168.95</v>
      </c>
      <c r="F36" s="30">
        <f>SUM(F37:F38)</f>
        <v>1627168.95</v>
      </c>
      <c r="G36" s="30">
        <f>SUM(G37:G38)</f>
        <v>1199000</v>
      </c>
      <c r="H36" s="30">
        <f>SUM(H37:H38)</f>
        <v>0</v>
      </c>
      <c r="I36" s="30">
        <f>SUM(I37:I38)</f>
        <v>0</v>
      </c>
      <c r="J36" s="66" t="s">
        <v>11</v>
      </c>
      <c r="K36" s="7"/>
      <c r="L36" s="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"/>
      <c r="Y36" s="2"/>
      <c r="Z36" s="2"/>
    </row>
    <row r="37" spans="1:26" ht="13.9" customHeight="1" x14ac:dyDescent="0.25">
      <c r="A37" s="63"/>
      <c r="B37" s="73"/>
      <c r="C37" s="68"/>
      <c r="D37" s="10" t="s">
        <v>50</v>
      </c>
      <c r="E37" s="28">
        <f t="shared" si="0"/>
        <v>2826168.95</v>
      </c>
      <c r="F37" s="28">
        <v>1627168.95</v>
      </c>
      <c r="G37" s="28">
        <v>1199000</v>
      </c>
      <c r="H37" s="28"/>
      <c r="I37" s="28"/>
      <c r="J37" s="66"/>
      <c r="K37" s="7"/>
      <c r="L37" s="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"/>
      <c r="Y37" s="2"/>
      <c r="Z37" s="2"/>
    </row>
    <row r="38" spans="1:26" ht="13.9" customHeight="1" x14ac:dyDescent="0.25">
      <c r="A38" s="63"/>
      <c r="B38" s="73"/>
      <c r="C38" s="68"/>
      <c r="D38" s="10" t="s">
        <v>13</v>
      </c>
      <c r="E38" s="28">
        <f t="shared" ref="E38:E53" si="1">SUM(F38:I38)</f>
        <v>0</v>
      </c>
      <c r="F38" s="28"/>
      <c r="G38" s="28"/>
      <c r="H38" s="28"/>
      <c r="I38" s="28"/>
      <c r="J38" s="66"/>
      <c r="K38" s="7"/>
      <c r="L38" s="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"/>
      <c r="Y38" s="2"/>
      <c r="Z38" s="2"/>
    </row>
    <row r="39" spans="1:26" ht="13.9" customHeight="1" x14ac:dyDescent="0.25">
      <c r="A39" s="63" t="s">
        <v>30</v>
      </c>
      <c r="B39" s="67" t="s">
        <v>57</v>
      </c>
      <c r="C39" s="68" t="s">
        <v>9</v>
      </c>
      <c r="D39" s="25" t="s">
        <v>10</v>
      </c>
      <c r="E39" s="30">
        <f t="shared" si="1"/>
        <v>3565363</v>
      </c>
      <c r="F39" s="30">
        <f>SUM(F40:F41)</f>
        <v>3565363</v>
      </c>
      <c r="G39" s="30">
        <f>SUM(G40:G41)</f>
        <v>0</v>
      </c>
      <c r="H39" s="30">
        <f>SUM(H40:H41)</f>
        <v>0</v>
      </c>
      <c r="I39" s="30">
        <f>SUM(I40:I41)</f>
        <v>0</v>
      </c>
      <c r="J39" s="66" t="s">
        <v>11</v>
      </c>
      <c r="K39" s="7"/>
      <c r="L39" s="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"/>
      <c r="Y39" s="2"/>
      <c r="Z39" s="2"/>
    </row>
    <row r="40" spans="1:26" ht="13.9" customHeight="1" x14ac:dyDescent="0.25">
      <c r="A40" s="63"/>
      <c r="B40" s="67"/>
      <c r="C40" s="68"/>
      <c r="D40" s="10" t="s">
        <v>50</v>
      </c>
      <c r="E40" s="28">
        <f t="shared" si="1"/>
        <v>3565363</v>
      </c>
      <c r="F40" s="28">
        <v>3565363</v>
      </c>
      <c r="G40" s="28"/>
      <c r="H40" s="28"/>
      <c r="I40" s="28"/>
      <c r="J40" s="66"/>
      <c r="K40" s="7"/>
      <c r="L40" s="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"/>
      <c r="Y40" s="2"/>
      <c r="Z40" s="2"/>
    </row>
    <row r="41" spans="1:26" ht="13.9" customHeight="1" x14ac:dyDescent="0.25">
      <c r="A41" s="63"/>
      <c r="B41" s="67"/>
      <c r="C41" s="68"/>
      <c r="D41" s="10" t="s">
        <v>13</v>
      </c>
      <c r="E41" s="28">
        <f t="shared" si="1"/>
        <v>0</v>
      </c>
      <c r="F41" s="28"/>
      <c r="G41" s="28"/>
      <c r="H41" s="28"/>
      <c r="I41" s="28"/>
      <c r="J41" s="66"/>
      <c r="K41" s="7"/>
      <c r="L41" s="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"/>
      <c r="Y41" s="2"/>
      <c r="Z41" s="2"/>
    </row>
    <row r="42" spans="1:26" ht="18" customHeight="1" x14ac:dyDescent="0.25">
      <c r="A42" s="63" t="s">
        <v>31</v>
      </c>
      <c r="B42" s="67" t="s">
        <v>58</v>
      </c>
      <c r="C42" s="68">
        <v>2023</v>
      </c>
      <c r="D42" s="25" t="s">
        <v>10</v>
      </c>
      <c r="E42" s="30">
        <f t="shared" si="1"/>
        <v>6027553.7800000003</v>
      </c>
      <c r="F42" s="30">
        <f>SUM(F43:F44)</f>
        <v>5500000</v>
      </c>
      <c r="G42" s="30">
        <f>SUM(G43:G44)</f>
        <v>527553.78</v>
      </c>
      <c r="H42" s="30">
        <f>SUM(H43:H44)</f>
        <v>0</v>
      </c>
      <c r="I42" s="30">
        <f>SUM(I43:I44)</f>
        <v>0</v>
      </c>
      <c r="J42" s="66" t="s">
        <v>11</v>
      </c>
      <c r="K42" s="7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"/>
      <c r="Y42" s="2"/>
      <c r="Z42" s="2"/>
    </row>
    <row r="43" spans="1:26" ht="18" customHeight="1" x14ac:dyDescent="0.25">
      <c r="A43" s="63"/>
      <c r="B43" s="67"/>
      <c r="C43" s="68"/>
      <c r="D43" s="10" t="s">
        <v>50</v>
      </c>
      <c r="E43" s="28">
        <f t="shared" si="1"/>
        <v>6027553.7800000003</v>
      </c>
      <c r="F43" s="28">
        <v>5500000</v>
      </c>
      <c r="G43" s="28">
        <v>527553.78</v>
      </c>
      <c r="H43" s="28"/>
      <c r="I43" s="28"/>
      <c r="J43" s="66"/>
      <c r="K43" s="7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"/>
      <c r="Y43" s="2"/>
      <c r="Z43" s="2"/>
    </row>
    <row r="44" spans="1:26" ht="18" customHeight="1" x14ac:dyDescent="0.25">
      <c r="A44" s="63"/>
      <c r="B44" s="67"/>
      <c r="C44" s="68"/>
      <c r="D44" s="10" t="s">
        <v>13</v>
      </c>
      <c r="E44" s="28">
        <f t="shared" si="1"/>
        <v>0</v>
      </c>
      <c r="F44" s="28"/>
      <c r="G44" s="28"/>
      <c r="H44" s="28"/>
      <c r="I44" s="28"/>
      <c r="J44" s="66"/>
      <c r="K44" s="7"/>
      <c r="L44" s="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"/>
      <c r="Y44" s="2"/>
      <c r="Z44" s="2"/>
    </row>
    <row r="45" spans="1:26" ht="13.9" customHeight="1" x14ac:dyDescent="0.25">
      <c r="A45" s="63" t="s">
        <v>32</v>
      </c>
      <c r="B45" s="67" t="s">
        <v>59</v>
      </c>
      <c r="C45" s="68">
        <v>2023</v>
      </c>
      <c r="D45" s="25" t="s">
        <v>10</v>
      </c>
      <c r="E45" s="30">
        <f t="shared" si="1"/>
        <v>5568494.7300000004</v>
      </c>
      <c r="F45" s="30">
        <f>SUM(F46:F47)</f>
        <v>5568494.7300000004</v>
      </c>
      <c r="G45" s="30">
        <f>SUM(G46:G47)</f>
        <v>0</v>
      </c>
      <c r="H45" s="30">
        <f>SUM(H46:H47)</f>
        <v>0</v>
      </c>
      <c r="I45" s="30">
        <f>SUM(I46:I47)</f>
        <v>0</v>
      </c>
      <c r="J45" s="74" t="s">
        <v>11</v>
      </c>
      <c r="K45" s="7"/>
      <c r="L45" s="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"/>
      <c r="Y45" s="2"/>
      <c r="Z45" s="2"/>
    </row>
    <row r="46" spans="1:26" ht="13.9" customHeight="1" x14ac:dyDescent="0.25">
      <c r="A46" s="63"/>
      <c r="B46" s="67"/>
      <c r="C46" s="68"/>
      <c r="D46" s="10" t="s">
        <v>50</v>
      </c>
      <c r="E46" s="28">
        <f t="shared" si="1"/>
        <v>5568494.7300000004</v>
      </c>
      <c r="F46" s="28">
        <v>5568494.7300000004</v>
      </c>
      <c r="G46" s="28"/>
      <c r="H46" s="28"/>
      <c r="I46" s="35"/>
      <c r="J46" s="74"/>
      <c r="K46" s="7"/>
      <c r="L46" s="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"/>
      <c r="Y46" s="2"/>
      <c r="Z46" s="2"/>
    </row>
    <row r="47" spans="1:26" ht="13.9" customHeight="1" x14ac:dyDescent="0.25">
      <c r="A47" s="63"/>
      <c r="B47" s="67"/>
      <c r="C47" s="68"/>
      <c r="D47" s="10" t="s">
        <v>13</v>
      </c>
      <c r="E47" s="28">
        <f t="shared" si="1"/>
        <v>0</v>
      </c>
      <c r="F47" s="28"/>
      <c r="G47" s="28"/>
      <c r="H47" s="28"/>
      <c r="I47" s="35"/>
      <c r="J47" s="74"/>
      <c r="K47" s="7"/>
      <c r="L47" s="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"/>
      <c r="Y47" s="2"/>
      <c r="Z47" s="2"/>
    </row>
    <row r="48" spans="1:26" ht="13.9" customHeight="1" x14ac:dyDescent="0.25">
      <c r="A48" s="80" t="s">
        <v>33</v>
      </c>
      <c r="B48" s="81" t="s">
        <v>60</v>
      </c>
      <c r="C48" s="75" t="s">
        <v>9</v>
      </c>
      <c r="D48" s="25" t="s">
        <v>10</v>
      </c>
      <c r="E48" s="30">
        <f t="shared" si="1"/>
        <v>9876281.2899999991</v>
      </c>
      <c r="F48" s="30">
        <f>SUM(F49:F50)</f>
        <v>5056281.29</v>
      </c>
      <c r="G48" s="30">
        <f>SUM(G49:G50)</f>
        <v>4820000</v>
      </c>
      <c r="H48" s="30">
        <f>SUM(H49:H50)</f>
        <v>0</v>
      </c>
      <c r="I48" s="30">
        <f>SUM(I49:I50)</f>
        <v>0</v>
      </c>
      <c r="J48" s="82" t="s">
        <v>11</v>
      </c>
      <c r="K48" s="7"/>
      <c r="L48" s="7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"/>
      <c r="Y48" s="2"/>
      <c r="Z48" s="2"/>
    </row>
    <row r="49" spans="1:26" ht="13.9" customHeight="1" x14ac:dyDescent="0.25">
      <c r="A49" s="80"/>
      <c r="B49" s="81"/>
      <c r="C49" s="75"/>
      <c r="D49" s="10" t="s">
        <v>50</v>
      </c>
      <c r="E49" s="28">
        <f t="shared" si="1"/>
        <v>9876281.2899999991</v>
      </c>
      <c r="F49" s="28">
        <v>5056281.29</v>
      </c>
      <c r="G49" s="28">
        <v>4820000</v>
      </c>
      <c r="H49" s="28"/>
      <c r="I49" s="35"/>
      <c r="J49" s="82"/>
      <c r="K49" s="7"/>
      <c r="L49" s="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"/>
      <c r="Y49" s="2"/>
      <c r="Z49" s="2"/>
    </row>
    <row r="50" spans="1:26" ht="13.9" customHeight="1" x14ac:dyDescent="0.25">
      <c r="A50" s="80"/>
      <c r="B50" s="81"/>
      <c r="C50" s="75"/>
      <c r="D50" s="14" t="s">
        <v>13</v>
      </c>
      <c r="E50" s="33">
        <f t="shared" si="1"/>
        <v>0</v>
      </c>
      <c r="F50" s="33"/>
      <c r="G50" s="33"/>
      <c r="H50" s="33"/>
      <c r="I50" s="51"/>
      <c r="J50" s="82"/>
      <c r="K50" s="7"/>
      <c r="L50" s="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"/>
      <c r="Y50" s="2"/>
      <c r="Z50" s="2"/>
    </row>
    <row r="51" spans="1:26" ht="13.9" customHeight="1" thickBot="1" x14ac:dyDescent="0.3">
      <c r="A51" s="83" t="s">
        <v>34</v>
      </c>
      <c r="B51" s="85" t="s">
        <v>61</v>
      </c>
      <c r="C51" s="86">
        <v>2023</v>
      </c>
      <c r="D51" s="25" t="s">
        <v>10</v>
      </c>
      <c r="E51" s="30">
        <f t="shared" si="1"/>
        <v>142056</v>
      </c>
      <c r="F51" s="30">
        <f>SUM(F52:F53)</f>
        <v>142056</v>
      </c>
      <c r="G51" s="30">
        <f>SUM(G52:G53)</f>
        <v>0</v>
      </c>
      <c r="H51" s="30">
        <f>SUM(H52:H53)</f>
        <v>0</v>
      </c>
      <c r="I51" s="30">
        <f>SUM(I52:I53)</f>
        <v>0</v>
      </c>
      <c r="J51" s="87"/>
      <c r="K51" s="7"/>
      <c r="L51" s="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"/>
      <c r="Y51" s="2"/>
      <c r="Z51" s="2"/>
    </row>
    <row r="52" spans="1:26" ht="13.9" customHeight="1" thickBot="1" x14ac:dyDescent="0.3">
      <c r="A52" s="83"/>
      <c r="B52" s="85"/>
      <c r="C52" s="86"/>
      <c r="D52" s="49" t="s">
        <v>50</v>
      </c>
      <c r="E52" s="28">
        <f t="shared" si="1"/>
        <v>142056</v>
      </c>
      <c r="F52" s="28">
        <v>142056</v>
      </c>
      <c r="G52" s="28"/>
      <c r="H52" s="28"/>
      <c r="I52" s="35"/>
      <c r="J52" s="87"/>
      <c r="K52" s="7"/>
      <c r="L52" s="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"/>
      <c r="Y52" s="2"/>
      <c r="Z52" s="2"/>
    </row>
    <row r="53" spans="1:26" ht="13.9" customHeight="1" x14ac:dyDescent="0.25">
      <c r="A53" s="84"/>
      <c r="B53" s="67"/>
      <c r="C53" s="68"/>
      <c r="D53" s="49" t="s">
        <v>13</v>
      </c>
      <c r="E53" s="28">
        <f t="shared" si="1"/>
        <v>0</v>
      </c>
      <c r="F53" s="35"/>
      <c r="G53" s="35"/>
      <c r="H53" s="35"/>
      <c r="I53" s="35"/>
      <c r="J53" s="88"/>
      <c r="K53" s="7"/>
      <c r="L53" s="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"/>
      <c r="Y53" s="2"/>
      <c r="Z53" s="2"/>
    </row>
    <row r="54" spans="1:26" ht="13.9" customHeight="1" thickBot="1" x14ac:dyDescent="0.3">
      <c r="A54" s="83" t="s">
        <v>78</v>
      </c>
      <c r="B54" s="85" t="s">
        <v>80</v>
      </c>
      <c r="C54" s="86">
        <v>2024</v>
      </c>
      <c r="D54" s="25" t="s">
        <v>10</v>
      </c>
      <c r="E54" s="30">
        <f>SUM(F54:I54)</f>
        <v>400000</v>
      </c>
      <c r="F54" s="30">
        <f>SUM(F55:F56)</f>
        <v>0</v>
      </c>
      <c r="G54" s="30">
        <f>SUM(G55:G56)</f>
        <v>400000</v>
      </c>
      <c r="H54" s="30">
        <f>SUM(H55:H56)</f>
        <v>0</v>
      </c>
      <c r="I54" s="30">
        <f>SUM(I55:I56)</f>
        <v>0</v>
      </c>
      <c r="J54" s="87"/>
      <c r="K54" s="7"/>
      <c r="L54" s="7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"/>
      <c r="Y54" s="2"/>
      <c r="Z54" s="2"/>
    </row>
    <row r="55" spans="1:26" ht="13.9" customHeight="1" thickBot="1" x14ac:dyDescent="0.3">
      <c r="A55" s="83"/>
      <c r="B55" s="85"/>
      <c r="C55" s="86"/>
      <c r="D55" s="49" t="s">
        <v>50</v>
      </c>
      <c r="E55" s="28">
        <f t="shared" ref="E55:E59" si="2">SUM(F55:I55)</f>
        <v>400000</v>
      </c>
      <c r="F55" s="28"/>
      <c r="G55" s="28">
        <v>400000</v>
      </c>
      <c r="H55" s="28"/>
      <c r="I55" s="35"/>
      <c r="J55" s="87"/>
      <c r="K55" s="7"/>
      <c r="L55" s="7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2"/>
      <c r="Z55" s="2"/>
    </row>
    <row r="56" spans="1:26" ht="13.9" customHeight="1" x14ac:dyDescent="0.25">
      <c r="A56" s="84"/>
      <c r="B56" s="67"/>
      <c r="C56" s="68"/>
      <c r="D56" s="49" t="s">
        <v>13</v>
      </c>
      <c r="E56" s="28">
        <f t="shared" si="2"/>
        <v>0</v>
      </c>
      <c r="F56" s="35"/>
      <c r="G56" s="35"/>
      <c r="H56" s="35"/>
      <c r="I56" s="35"/>
      <c r="J56" s="88"/>
      <c r="K56" s="7"/>
      <c r="L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"/>
      <c r="Y56" s="2"/>
      <c r="Z56" s="2"/>
    </row>
    <row r="57" spans="1:26" ht="13.9" customHeight="1" thickBot="1" x14ac:dyDescent="0.3">
      <c r="A57" s="83" t="s">
        <v>79</v>
      </c>
      <c r="B57" s="85" t="s">
        <v>81</v>
      </c>
      <c r="C57" s="86">
        <v>2024</v>
      </c>
      <c r="D57" s="25" t="s">
        <v>10</v>
      </c>
      <c r="E57" s="30">
        <f t="shared" si="2"/>
        <v>150000</v>
      </c>
      <c r="F57" s="30">
        <f>SUM(F58:F59)</f>
        <v>0</v>
      </c>
      <c r="G57" s="30">
        <f>SUM(G58:G59)</f>
        <v>150000</v>
      </c>
      <c r="H57" s="30">
        <f>SUM(H58:H59)</f>
        <v>0</v>
      </c>
      <c r="I57" s="30">
        <f>SUM(I58:I59)</f>
        <v>0</v>
      </c>
      <c r="J57" s="87"/>
      <c r="K57" s="7"/>
      <c r="L57" s="7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"/>
      <c r="Y57" s="2"/>
      <c r="Z57" s="2"/>
    </row>
    <row r="58" spans="1:26" ht="13.9" customHeight="1" thickBot="1" x14ac:dyDescent="0.3">
      <c r="A58" s="83"/>
      <c r="B58" s="85"/>
      <c r="C58" s="86"/>
      <c r="D58" s="49" t="s">
        <v>50</v>
      </c>
      <c r="E58" s="28">
        <f t="shared" si="2"/>
        <v>150000</v>
      </c>
      <c r="F58" s="28"/>
      <c r="G58" s="28">
        <v>150000</v>
      </c>
      <c r="H58" s="28"/>
      <c r="I58" s="35"/>
      <c r="J58" s="87"/>
      <c r="K58" s="7"/>
      <c r="L58" s="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"/>
      <c r="Y58" s="2"/>
      <c r="Z58" s="2"/>
    </row>
    <row r="59" spans="1:26" ht="13.9" customHeight="1" x14ac:dyDescent="0.25">
      <c r="A59" s="84"/>
      <c r="B59" s="67"/>
      <c r="C59" s="68"/>
      <c r="D59" s="49" t="s">
        <v>13</v>
      </c>
      <c r="E59" s="28">
        <f t="shared" si="2"/>
        <v>0</v>
      </c>
      <c r="F59" s="35"/>
      <c r="G59" s="35"/>
      <c r="H59" s="35"/>
      <c r="I59" s="35"/>
      <c r="J59" s="88"/>
      <c r="K59" s="7"/>
      <c r="L59" s="7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"/>
      <c r="Y59" s="2"/>
      <c r="Z59" s="2"/>
    </row>
    <row r="60" spans="1:26" s="6" customFormat="1" ht="13.9" customHeight="1" thickBot="1" x14ac:dyDescent="0.25">
      <c r="A60" s="89"/>
      <c r="B60" s="90" t="s">
        <v>35</v>
      </c>
      <c r="C60" s="91"/>
      <c r="D60" s="24" t="s">
        <v>10</v>
      </c>
      <c r="E60" s="36">
        <f>SUM(F60:I60)</f>
        <v>42870375.850000001</v>
      </c>
      <c r="F60" s="36">
        <f>SUM(F61:F62)</f>
        <v>26746799.32</v>
      </c>
      <c r="G60" s="36">
        <f>SUM(G61:G62)</f>
        <v>12293576.530000001</v>
      </c>
      <c r="H60" s="36">
        <f>SUM(H61:H62)</f>
        <v>3190000</v>
      </c>
      <c r="I60" s="36">
        <f>SUM(I61:I62)</f>
        <v>640000</v>
      </c>
      <c r="J60" s="92"/>
      <c r="K60" s="7"/>
      <c r="L60" s="7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"/>
      <c r="Y60" s="5"/>
      <c r="Z60" s="5"/>
    </row>
    <row r="61" spans="1:26" s="6" customFormat="1" ht="13.9" customHeight="1" x14ac:dyDescent="0.2">
      <c r="A61" s="89"/>
      <c r="B61" s="90"/>
      <c r="C61" s="91"/>
      <c r="D61" s="49" t="s">
        <v>50</v>
      </c>
      <c r="E61" s="28">
        <f>SUM(F61:I61)</f>
        <v>42870375.850000001</v>
      </c>
      <c r="F61" s="28">
        <f>F7+F10+F13+F16+F19+F22+F25+F28+F31+F37+F40+F43+F46+F49+F52+F34+F55+F58</f>
        <v>26746799.32</v>
      </c>
      <c r="G61" s="28">
        <f t="shared" ref="G61:I61" si="3">G7+G10+G13+G16+G19+G22+G25+G28+G31+G37+G40+G43+G46+G49+G52+G34+G55+G58</f>
        <v>12293576.530000001</v>
      </c>
      <c r="H61" s="28">
        <f t="shared" si="3"/>
        <v>3190000</v>
      </c>
      <c r="I61" s="28">
        <f t="shared" si="3"/>
        <v>640000</v>
      </c>
      <c r="J61" s="92"/>
      <c r="K61" s="7"/>
      <c r="L61" s="7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"/>
      <c r="Y61" s="5"/>
      <c r="Z61" s="5"/>
    </row>
    <row r="62" spans="1:26" s="6" customFormat="1" ht="13.9" customHeight="1" x14ac:dyDescent="0.2">
      <c r="A62" s="89"/>
      <c r="B62" s="90"/>
      <c r="C62" s="91"/>
      <c r="D62" s="15" t="s">
        <v>13</v>
      </c>
      <c r="E62" s="37">
        <f>SUM(F62:I62)</f>
        <v>0</v>
      </c>
      <c r="F62" s="37">
        <f>F8+F11+F14+F17+F20+F23+F26+F29+F32+F35+F38+F41+F44+F47+F50+F53+F56+F59</f>
        <v>0</v>
      </c>
      <c r="G62" s="37">
        <f t="shared" ref="G62:I62" si="4">G8+G11+G14+G17+G20+G23+G26+G29+G32+G35+G38+G41+G44+G47+G50+G53+G56+G59</f>
        <v>0</v>
      </c>
      <c r="H62" s="37">
        <f t="shared" si="4"/>
        <v>0</v>
      </c>
      <c r="I62" s="37">
        <f t="shared" si="4"/>
        <v>0</v>
      </c>
      <c r="J62" s="92"/>
      <c r="K62" s="7"/>
      <c r="L62" s="7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"/>
      <c r="Y62" s="5"/>
      <c r="Z62" s="5"/>
    </row>
    <row r="63" spans="1:26" ht="13.9" customHeight="1" x14ac:dyDescent="0.25">
      <c r="A63" s="97" t="s">
        <v>36</v>
      </c>
      <c r="B63" s="97"/>
      <c r="C63" s="97"/>
      <c r="D63" s="97"/>
      <c r="E63" s="97"/>
      <c r="F63" s="97"/>
      <c r="G63" s="97"/>
      <c r="H63" s="97"/>
      <c r="I63" s="97"/>
      <c r="J63" s="97"/>
      <c r="K63" s="7"/>
      <c r="L63" s="7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"/>
      <c r="Y63" s="2"/>
      <c r="Z63" s="2"/>
    </row>
    <row r="64" spans="1:26" ht="13.9" customHeight="1" x14ac:dyDescent="0.25">
      <c r="A64" s="98" t="s">
        <v>37</v>
      </c>
      <c r="B64" s="99" t="s">
        <v>38</v>
      </c>
      <c r="C64" s="76" t="s">
        <v>9</v>
      </c>
      <c r="D64" s="24" t="s">
        <v>10</v>
      </c>
      <c r="E64" s="36">
        <f>SUM(E65:E66)</f>
        <v>8269449.4699999997</v>
      </c>
      <c r="F64" s="36">
        <f>SUM(F65:F66)</f>
        <v>3576349.79</v>
      </c>
      <c r="G64" s="36">
        <f>SUM(G65:G66)</f>
        <v>3056286.9699999997</v>
      </c>
      <c r="H64" s="36">
        <f>SUM(H65:H66)</f>
        <v>1456812.71</v>
      </c>
      <c r="I64" s="36">
        <f>SUM(I65:I66)</f>
        <v>180000</v>
      </c>
      <c r="J64" s="100" t="s">
        <v>11</v>
      </c>
      <c r="K64" s="7"/>
      <c r="L64" s="7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"/>
      <c r="Y64" s="2"/>
      <c r="Z64" s="2"/>
    </row>
    <row r="65" spans="1:26" ht="13.9" customHeight="1" x14ac:dyDescent="0.25">
      <c r="A65" s="98"/>
      <c r="B65" s="99"/>
      <c r="C65" s="76"/>
      <c r="D65" s="49" t="s">
        <v>50</v>
      </c>
      <c r="E65" s="28">
        <f>SUM(F65:I65)</f>
        <v>715136.53999999992</v>
      </c>
      <c r="F65" s="28">
        <v>107290.49</v>
      </c>
      <c r="G65" s="28">
        <v>384141.67</v>
      </c>
      <c r="H65" s="28">
        <v>43704.38</v>
      </c>
      <c r="I65" s="28">
        <v>180000</v>
      </c>
      <c r="J65" s="100"/>
      <c r="K65" s="7"/>
      <c r="L65" s="7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"/>
      <c r="Y65" s="2"/>
      <c r="Z65" s="2"/>
    </row>
    <row r="66" spans="1:26" ht="13.9" customHeight="1" x14ac:dyDescent="0.25">
      <c r="A66" s="98"/>
      <c r="B66" s="99"/>
      <c r="C66" s="76"/>
      <c r="D66" s="14" t="s">
        <v>13</v>
      </c>
      <c r="E66" s="33">
        <f>SUM(F66:I66)</f>
        <v>7554312.9299999997</v>
      </c>
      <c r="F66" s="33">
        <v>3469059.3</v>
      </c>
      <c r="G66" s="33">
        <v>2672145.2999999998</v>
      </c>
      <c r="H66" s="33">
        <v>1413108.33</v>
      </c>
      <c r="I66" s="33"/>
      <c r="J66" s="100"/>
      <c r="K66" s="7"/>
      <c r="L66" s="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"/>
      <c r="Y66" s="2"/>
      <c r="Z66" s="2"/>
    </row>
    <row r="67" spans="1:26" ht="13.9" customHeight="1" thickBot="1" x14ac:dyDescent="0.3">
      <c r="A67" s="101" t="s">
        <v>39</v>
      </c>
      <c r="B67" s="101"/>
      <c r="C67" s="101"/>
      <c r="D67" s="101"/>
      <c r="E67" s="101"/>
      <c r="F67" s="101"/>
      <c r="G67" s="101"/>
      <c r="H67" s="101"/>
      <c r="I67" s="101"/>
      <c r="J67" s="101"/>
      <c r="K67" s="7"/>
      <c r="L67" s="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2"/>
      <c r="Z67" s="2"/>
    </row>
    <row r="68" spans="1:26" ht="13.9" customHeight="1" x14ac:dyDescent="0.25">
      <c r="A68" s="102" t="s">
        <v>40</v>
      </c>
      <c r="B68" s="60" t="s">
        <v>42</v>
      </c>
      <c r="C68" s="103">
        <v>2023</v>
      </c>
      <c r="D68" s="26" t="s">
        <v>10</v>
      </c>
      <c r="E68" s="27">
        <f>SUM(E69:E71)</f>
        <v>5770293.6400000006</v>
      </c>
      <c r="F68" s="27">
        <f>SUM(F69:F71)</f>
        <v>5770293.6400000006</v>
      </c>
      <c r="G68" s="27">
        <f>SUM(G69:G71)</f>
        <v>0</v>
      </c>
      <c r="H68" s="27">
        <f>SUM(H69:H71)</f>
        <v>0</v>
      </c>
      <c r="I68" s="27">
        <f>SUM(I69:I71)</f>
        <v>0</v>
      </c>
      <c r="J68" s="104" t="s">
        <v>11</v>
      </c>
      <c r="K68" s="7"/>
      <c r="L68" s="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2"/>
      <c r="Z68" s="2"/>
    </row>
    <row r="69" spans="1:26" ht="13.9" customHeight="1" x14ac:dyDescent="0.25">
      <c r="A69" s="84"/>
      <c r="B69" s="67"/>
      <c r="C69" s="68"/>
      <c r="D69" s="49" t="s">
        <v>50</v>
      </c>
      <c r="E69" s="28">
        <f t="shared" ref="E69:E74" si="5">SUM(F69:I69)</f>
        <v>0</v>
      </c>
      <c r="F69" s="28"/>
      <c r="G69" s="28"/>
      <c r="H69" s="28"/>
      <c r="I69" s="28"/>
      <c r="J69" s="79"/>
      <c r="K69" s="7"/>
      <c r="L69" s="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2"/>
      <c r="Z69" s="2"/>
    </row>
    <row r="70" spans="1:26" ht="13.9" customHeight="1" x14ac:dyDescent="0.25">
      <c r="A70" s="84"/>
      <c r="B70" s="67"/>
      <c r="C70" s="68"/>
      <c r="D70" s="49" t="s">
        <v>13</v>
      </c>
      <c r="E70" s="28">
        <f t="shared" si="5"/>
        <v>115471.49</v>
      </c>
      <c r="F70" s="28">
        <v>115471.49</v>
      </c>
      <c r="G70" s="28"/>
      <c r="H70" s="28"/>
      <c r="I70" s="28"/>
      <c r="J70" s="79"/>
      <c r="K70" s="7"/>
      <c r="L70" s="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2"/>
      <c r="Z70" s="2"/>
    </row>
    <row r="71" spans="1:26" ht="13.9" customHeight="1" x14ac:dyDescent="0.25">
      <c r="A71" s="84"/>
      <c r="B71" s="67"/>
      <c r="C71" s="68"/>
      <c r="D71" s="49" t="s">
        <v>43</v>
      </c>
      <c r="E71" s="28">
        <f t="shared" si="5"/>
        <v>5654822.1500000004</v>
      </c>
      <c r="F71" s="28">
        <v>5654822.1500000004</v>
      </c>
      <c r="G71" s="28"/>
      <c r="H71" s="28"/>
      <c r="I71" s="28"/>
      <c r="J71" s="79"/>
      <c r="K71" s="7"/>
      <c r="L71" s="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2"/>
      <c r="Z71" s="2"/>
    </row>
    <row r="72" spans="1:26" ht="13.9" customHeight="1" x14ac:dyDescent="0.25">
      <c r="A72" s="106" t="s">
        <v>41</v>
      </c>
      <c r="B72" s="81" t="s">
        <v>53</v>
      </c>
      <c r="C72" s="75">
        <v>2024</v>
      </c>
      <c r="D72" s="25" t="s">
        <v>10</v>
      </c>
      <c r="E72" s="30">
        <f t="shared" si="5"/>
        <v>230000</v>
      </c>
      <c r="F72" s="30">
        <f>SUM(F73:F74)</f>
        <v>0</v>
      </c>
      <c r="G72" s="30">
        <f>SUM(G73:G74)</f>
        <v>230000</v>
      </c>
      <c r="H72" s="30">
        <f>SUM(H73:H74)</f>
        <v>0</v>
      </c>
      <c r="I72" s="30">
        <f>SUM(I73:I74)</f>
        <v>0</v>
      </c>
      <c r="J72" s="78" t="s">
        <v>11</v>
      </c>
      <c r="K72" s="7"/>
      <c r="L72" s="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2"/>
      <c r="Z72" s="2"/>
    </row>
    <row r="73" spans="1:26" ht="13.9" customHeight="1" x14ac:dyDescent="0.25">
      <c r="A73" s="98"/>
      <c r="B73" s="99"/>
      <c r="C73" s="76"/>
      <c r="D73" s="49" t="s">
        <v>50</v>
      </c>
      <c r="E73" s="28">
        <f t="shared" si="5"/>
        <v>230000</v>
      </c>
      <c r="F73" s="28">
        <v>0</v>
      </c>
      <c r="G73" s="28">
        <v>230000</v>
      </c>
      <c r="H73" s="28"/>
      <c r="I73" s="35"/>
      <c r="J73" s="78"/>
      <c r="K73" s="7"/>
      <c r="L73" s="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2"/>
      <c r="Z73" s="2"/>
    </row>
    <row r="74" spans="1:26" ht="13.9" customHeight="1" x14ac:dyDescent="0.25">
      <c r="A74" s="98"/>
      <c r="B74" s="99"/>
      <c r="C74" s="76"/>
      <c r="D74" s="49" t="s">
        <v>13</v>
      </c>
      <c r="E74" s="28">
        <f t="shared" si="5"/>
        <v>0</v>
      </c>
      <c r="F74" s="35"/>
      <c r="G74" s="35"/>
      <c r="H74" s="35"/>
      <c r="I74" s="35"/>
      <c r="J74" s="78"/>
      <c r="K74" s="7"/>
      <c r="L74" s="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2"/>
      <c r="Z74" s="2"/>
    </row>
    <row r="75" spans="1:26" ht="13.9" customHeight="1" x14ac:dyDescent="0.25">
      <c r="A75" s="107"/>
      <c r="B75" s="105"/>
      <c r="C75" s="77"/>
      <c r="D75" s="49" t="s">
        <v>43</v>
      </c>
      <c r="E75" s="46"/>
      <c r="F75" s="46"/>
      <c r="G75" s="46"/>
      <c r="H75" s="46"/>
      <c r="I75" s="46"/>
      <c r="J75" s="79"/>
      <c r="K75" s="7"/>
      <c r="L75" s="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2"/>
      <c r="Z75" s="2"/>
    </row>
    <row r="76" spans="1:26" ht="13.9" customHeight="1" x14ac:dyDescent="0.25">
      <c r="A76" s="84" t="s">
        <v>44</v>
      </c>
      <c r="B76" s="67" t="s">
        <v>66</v>
      </c>
      <c r="C76" s="68">
        <v>2023</v>
      </c>
      <c r="D76" s="25" t="s">
        <v>10</v>
      </c>
      <c r="E76" s="30">
        <f>SUM(E77:E79)</f>
        <v>19201752.259999998</v>
      </c>
      <c r="F76" s="30">
        <f>SUM(F77:F79)</f>
        <v>19201752.259999998</v>
      </c>
      <c r="G76" s="30">
        <f>SUM(G77:G79)</f>
        <v>0</v>
      </c>
      <c r="H76" s="30">
        <f>SUM(H77:H79)</f>
        <v>0</v>
      </c>
      <c r="I76" s="30">
        <f>SUM(I77:I79)</f>
        <v>0</v>
      </c>
      <c r="J76" s="78" t="s">
        <v>11</v>
      </c>
      <c r="K76" s="7"/>
      <c r="L76" s="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"/>
      <c r="Y76" s="2"/>
      <c r="Z76" s="2"/>
    </row>
    <row r="77" spans="1:26" ht="13.9" customHeight="1" x14ac:dyDescent="0.25">
      <c r="A77" s="84"/>
      <c r="B77" s="67"/>
      <c r="C77" s="68"/>
      <c r="D77" s="13" t="s">
        <v>50</v>
      </c>
      <c r="E77" s="28">
        <f>SUM(F77:I77)</f>
        <v>576052.57999999996</v>
      </c>
      <c r="F77" s="28">
        <v>576052.57999999996</v>
      </c>
      <c r="G77" s="28"/>
      <c r="H77" s="28"/>
      <c r="I77" s="28"/>
      <c r="J77" s="78"/>
      <c r="K77" s="7"/>
      <c r="L77" s="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/>
      <c r="Y77" s="2"/>
      <c r="Z77" s="2"/>
    </row>
    <row r="78" spans="1:26" ht="13.9" customHeight="1" x14ac:dyDescent="0.25">
      <c r="A78" s="84"/>
      <c r="B78" s="67"/>
      <c r="C78" s="68"/>
      <c r="D78" s="13" t="s">
        <v>51</v>
      </c>
      <c r="E78" s="28">
        <f>SUM(F78:I78)</f>
        <v>0</v>
      </c>
      <c r="F78" s="28"/>
      <c r="G78" s="28"/>
      <c r="H78" s="28"/>
      <c r="I78" s="28"/>
      <c r="J78" s="78"/>
      <c r="K78" s="7"/>
      <c r="L78" s="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2"/>
      <c r="Z78" s="2"/>
    </row>
    <row r="79" spans="1:26" ht="13.9" customHeight="1" x14ac:dyDescent="0.25">
      <c r="A79" s="84"/>
      <c r="B79" s="67"/>
      <c r="C79" s="68"/>
      <c r="D79" s="13" t="s">
        <v>13</v>
      </c>
      <c r="E79" s="28">
        <f>SUM(F79:I79)</f>
        <v>18625699.68</v>
      </c>
      <c r="F79" s="28">
        <v>18625699.68</v>
      </c>
      <c r="G79" s="28"/>
      <c r="H79" s="28"/>
      <c r="I79" s="28"/>
      <c r="J79" s="79"/>
      <c r="K79" s="7"/>
      <c r="L79" s="1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2"/>
      <c r="Z79" s="2"/>
    </row>
    <row r="80" spans="1:26" ht="13.9" customHeight="1" x14ac:dyDescent="0.25">
      <c r="A80" s="84" t="s">
        <v>45</v>
      </c>
      <c r="B80" s="67" t="s">
        <v>67</v>
      </c>
      <c r="C80" s="68" t="s">
        <v>9</v>
      </c>
      <c r="D80" s="25" t="s">
        <v>10</v>
      </c>
      <c r="E80" s="30">
        <f>SUM(E81:E83)</f>
        <v>16821000</v>
      </c>
      <c r="F80" s="30">
        <f>SUM(F81:F83)</f>
        <v>16821000</v>
      </c>
      <c r="G80" s="30">
        <f>SUM(G81:G83)</f>
        <v>0</v>
      </c>
      <c r="H80" s="30">
        <f>SUM(H81:H83)</f>
        <v>0</v>
      </c>
      <c r="I80" s="30">
        <f>SUM(I81:I83)</f>
        <v>0</v>
      </c>
      <c r="J80" s="94"/>
      <c r="K80" s="7"/>
      <c r="L80" s="7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2"/>
      <c r="Z80" s="2"/>
    </row>
    <row r="81" spans="1:26" ht="13.9" customHeight="1" x14ac:dyDescent="0.25">
      <c r="A81" s="84"/>
      <c r="B81" s="67"/>
      <c r="C81" s="68"/>
      <c r="D81" s="13" t="s">
        <v>50</v>
      </c>
      <c r="E81" s="28">
        <f>SUM(F81:I81)</f>
        <v>16821000</v>
      </c>
      <c r="F81" s="28">
        <v>16821000</v>
      </c>
      <c r="G81" s="28"/>
      <c r="H81" s="28"/>
      <c r="I81" s="28"/>
      <c r="J81" s="94"/>
      <c r="K81" s="7"/>
      <c r="L81" s="7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2"/>
      <c r="Z81" s="2"/>
    </row>
    <row r="82" spans="1:26" ht="13.9" customHeight="1" x14ac:dyDescent="0.25">
      <c r="A82" s="84"/>
      <c r="B82" s="67"/>
      <c r="C82" s="68"/>
      <c r="D82" s="13" t="s">
        <v>51</v>
      </c>
      <c r="E82" s="28">
        <f>SUM(F82:I82)</f>
        <v>0</v>
      </c>
      <c r="F82" s="28"/>
      <c r="G82" s="28"/>
      <c r="H82" s="28"/>
      <c r="I82" s="28"/>
      <c r="J82" s="94"/>
      <c r="K82" s="7"/>
      <c r="L82" s="7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2"/>
      <c r="Z82" s="2"/>
    </row>
    <row r="83" spans="1:26" ht="13.9" customHeight="1" x14ac:dyDescent="0.25">
      <c r="A83" s="84"/>
      <c r="B83" s="67"/>
      <c r="C83" s="68"/>
      <c r="D83" s="13" t="s">
        <v>13</v>
      </c>
      <c r="E83" s="28">
        <f>SUM(F83:I83)</f>
        <v>0</v>
      </c>
      <c r="F83" s="28"/>
      <c r="G83" s="28"/>
      <c r="H83" s="28"/>
      <c r="I83" s="28"/>
      <c r="J83" s="94"/>
      <c r="K83" s="7"/>
      <c r="L83" s="7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2"/>
      <c r="Z83" s="2"/>
    </row>
    <row r="84" spans="1:26" ht="13.9" customHeight="1" thickBot="1" x14ac:dyDescent="0.3">
      <c r="A84" s="108" t="s">
        <v>46</v>
      </c>
      <c r="B84" s="95" t="s">
        <v>62</v>
      </c>
      <c r="C84" s="96" t="s">
        <v>9</v>
      </c>
      <c r="D84" s="19" t="s">
        <v>10</v>
      </c>
      <c r="E84" s="31">
        <f>SUM(E85:E87)</f>
        <v>18984710</v>
      </c>
      <c r="F84" s="31">
        <f>SUM(F85:F87)</f>
        <v>0</v>
      </c>
      <c r="G84" s="31">
        <f>SUM(G85:G87)</f>
        <v>0</v>
      </c>
      <c r="H84" s="30">
        <f>SUM(H85:H87)</f>
        <v>18984710</v>
      </c>
      <c r="I84" s="31">
        <f>SUM(I85:I87)</f>
        <v>0</v>
      </c>
      <c r="J84" s="93"/>
      <c r="K84" s="7"/>
      <c r="L84" s="7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2"/>
      <c r="Z84" s="2"/>
    </row>
    <row r="85" spans="1:26" ht="13.9" customHeight="1" thickBot="1" x14ac:dyDescent="0.3">
      <c r="A85" s="109"/>
      <c r="B85" s="95"/>
      <c r="C85" s="96"/>
      <c r="D85" s="11" t="s">
        <v>12</v>
      </c>
      <c r="E85" s="29">
        <f>SUM(F85:I85)</f>
        <v>569541.29999999993</v>
      </c>
      <c r="F85" s="32"/>
      <c r="G85" s="32"/>
      <c r="H85" s="38">
        <v>569541.29999999993</v>
      </c>
      <c r="I85" s="32"/>
      <c r="J85" s="94"/>
      <c r="K85" s="7"/>
      <c r="L85" s="7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2"/>
      <c r="Z85" s="2"/>
    </row>
    <row r="86" spans="1:26" ht="13.9" customHeight="1" thickBot="1" x14ac:dyDescent="0.3">
      <c r="A86" s="109"/>
      <c r="B86" s="95"/>
      <c r="C86" s="96"/>
      <c r="D86" s="16" t="s">
        <v>51</v>
      </c>
      <c r="E86" s="39">
        <f>SUM(F86:I86)</f>
        <v>0</v>
      </c>
      <c r="F86" s="34"/>
      <c r="G86" s="34"/>
      <c r="H86" s="34"/>
      <c r="I86" s="34"/>
      <c r="J86" s="94"/>
      <c r="K86" s="7"/>
      <c r="L86" s="7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2"/>
      <c r="Z86" s="2"/>
    </row>
    <row r="87" spans="1:26" ht="13.9" customHeight="1" x14ac:dyDescent="0.25">
      <c r="A87" s="110"/>
      <c r="B87" s="71"/>
      <c r="C87" s="72"/>
      <c r="D87" s="11" t="s">
        <v>13</v>
      </c>
      <c r="E87" s="29">
        <f>SUM(F87:I87)</f>
        <v>18415168.699999999</v>
      </c>
      <c r="F87" s="32"/>
      <c r="G87" s="32"/>
      <c r="H87" s="38">
        <v>18415168.699999999</v>
      </c>
      <c r="I87" s="32"/>
      <c r="J87" s="94"/>
      <c r="K87" s="7"/>
      <c r="L87" s="7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2"/>
      <c r="Z87" s="2"/>
    </row>
    <row r="88" spans="1:26" ht="13.9" customHeight="1" thickBot="1" x14ac:dyDescent="0.3">
      <c r="A88" s="108" t="s">
        <v>47</v>
      </c>
      <c r="B88" s="95" t="s">
        <v>63</v>
      </c>
      <c r="C88" s="96" t="s">
        <v>9</v>
      </c>
      <c r="D88" s="19" t="s">
        <v>10</v>
      </c>
      <c r="E88" s="31">
        <f>SUM(E89:E91)</f>
        <v>9158350</v>
      </c>
      <c r="F88" s="31">
        <f>SUM(F89:F91)</f>
        <v>0</v>
      </c>
      <c r="G88" s="31">
        <f>SUM(G89:G91)</f>
        <v>0</v>
      </c>
      <c r="H88" s="31">
        <f>SUM(H89:H91)</f>
        <v>9158350</v>
      </c>
      <c r="I88" s="31">
        <f>SUM(I89:I91)</f>
        <v>0</v>
      </c>
      <c r="J88" s="93"/>
      <c r="K88" s="7"/>
      <c r="L88" s="7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2"/>
      <c r="Z88" s="2"/>
    </row>
    <row r="89" spans="1:26" ht="13.9" customHeight="1" thickBot="1" x14ac:dyDescent="0.3">
      <c r="A89" s="109"/>
      <c r="B89" s="95"/>
      <c r="C89" s="96"/>
      <c r="D89" s="11" t="s">
        <v>12</v>
      </c>
      <c r="E89" s="29">
        <f>SUM(F89:I89)</f>
        <v>274750.5</v>
      </c>
      <c r="F89" s="32"/>
      <c r="G89" s="32"/>
      <c r="H89" s="38">
        <v>274750.5</v>
      </c>
      <c r="I89" s="32"/>
      <c r="J89" s="94"/>
      <c r="K89" s="7"/>
      <c r="L89" s="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2"/>
      <c r="Z89" s="2"/>
    </row>
    <row r="90" spans="1:26" ht="13.9" customHeight="1" thickBot="1" x14ac:dyDescent="0.3">
      <c r="A90" s="109"/>
      <c r="B90" s="95"/>
      <c r="C90" s="96"/>
      <c r="D90" s="16" t="s">
        <v>51</v>
      </c>
      <c r="E90" s="39">
        <f>SUM(F90:I90)</f>
        <v>0</v>
      </c>
      <c r="F90" s="34"/>
      <c r="G90" s="34"/>
      <c r="H90" s="48"/>
      <c r="I90" s="34"/>
      <c r="J90" s="94"/>
      <c r="K90" s="7"/>
      <c r="L90" s="7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2"/>
      <c r="Z90" s="2"/>
    </row>
    <row r="91" spans="1:26" ht="13.9" customHeight="1" x14ac:dyDescent="0.25">
      <c r="A91" s="110"/>
      <c r="B91" s="71"/>
      <c r="C91" s="72"/>
      <c r="D91" s="11" t="s">
        <v>13</v>
      </c>
      <c r="E91" s="29">
        <f>SUM(F91:I91)</f>
        <v>8883599.5</v>
      </c>
      <c r="F91" s="32"/>
      <c r="G91" s="32"/>
      <c r="H91" s="38">
        <v>8883599.5</v>
      </c>
      <c r="I91" s="32"/>
      <c r="J91" s="94"/>
      <c r="K91" s="7"/>
      <c r="L91" s="7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2"/>
      <c r="Z91" s="2"/>
    </row>
    <row r="92" spans="1:26" ht="13.9" customHeight="1" thickBot="1" x14ac:dyDescent="0.3">
      <c r="A92" s="108" t="s">
        <v>48</v>
      </c>
      <c r="B92" s="95" t="s">
        <v>64</v>
      </c>
      <c r="C92" s="96" t="s">
        <v>9</v>
      </c>
      <c r="D92" s="19" t="s">
        <v>10</v>
      </c>
      <c r="E92" s="31">
        <f>SUM(E93:E95)</f>
        <v>10956830</v>
      </c>
      <c r="F92" s="31">
        <f>SUM(F93:F95)</f>
        <v>0</v>
      </c>
      <c r="G92" s="31">
        <f>SUM(G93:G95)</f>
        <v>0</v>
      </c>
      <c r="H92" s="43">
        <f>SUM(H93:H95)</f>
        <v>10956830</v>
      </c>
      <c r="I92" s="31">
        <f>SUM(I93:I95)</f>
        <v>0</v>
      </c>
      <c r="J92" s="93"/>
      <c r="K92" s="7"/>
      <c r="L92" s="7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"/>
      <c r="Y92" s="2"/>
      <c r="Z92" s="2"/>
    </row>
    <row r="93" spans="1:26" ht="13.9" customHeight="1" thickBot="1" x14ac:dyDescent="0.3">
      <c r="A93" s="109"/>
      <c r="B93" s="95"/>
      <c r="C93" s="96"/>
      <c r="D93" s="11" t="s">
        <v>12</v>
      </c>
      <c r="E93" s="29">
        <f>SUM(F93:I93)</f>
        <v>328704.89999999997</v>
      </c>
      <c r="F93" s="32"/>
      <c r="G93" s="32"/>
      <c r="H93" s="38">
        <v>328704.89999999997</v>
      </c>
      <c r="I93" s="32"/>
      <c r="J93" s="94"/>
      <c r="K93" s="7"/>
      <c r="L93" s="7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"/>
      <c r="Y93" s="2"/>
      <c r="Z93" s="2"/>
    </row>
    <row r="94" spans="1:26" ht="13.9" customHeight="1" thickBot="1" x14ac:dyDescent="0.3">
      <c r="A94" s="109"/>
      <c r="B94" s="95"/>
      <c r="C94" s="96"/>
      <c r="D94" s="16" t="s">
        <v>51</v>
      </c>
      <c r="E94" s="39">
        <f>SUM(F94:I94)</f>
        <v>0</v>
      </c>
      <c r="F94" s="34"/>
      <c r="G94" s="34"/>
      <c r="H94" s="48"/>
      <c r="I94" s="34"/>
      <c r="J94" s="94"/>
      <c r="K94" s="7"/>
      <c r="L94" s="7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"/>
      <c r="Y94" s="2"/>
      <c r="Z94" s="2"/>
    </row>
    <row r="95" spans="1:26" ht="13.9" customHeight="1" x14ac:dyDescent="0.25">
      <c r="A95" s="110"/>
      <c r="B95" s="71"/>
      <c r="C95" s="72"/>
      <c r="D95" s="11" t="s">
        <v>13</v>
      </c>
      <c r="E95" s="29">
        <f>SUM(F95:I95)</f>
        <v>10628125.1</v>
      </c>
      <c r="F95" s="32"/>
      <c r="G95" s="32"/>
      <c r="H95" s="38">
        <v>10628125.1</v>
      </c>
      <c r="I95" s="32"/>
      <c r="J95" s="94"/>
      <c r="K95" s="7"/>
      <c r="L95" s="7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"/>
      <c r="Y95" s="2"/>
      <c r="Z95" s="2"/>
    </row>
    <row r="96" spans="1:26" ht="13.9" customHeight="1" thickBot="1" x14ac:dyDescent="0.3">
      <c r="A96" s="108" t="s">
        <v>71</v>
      </c>
      <c r="B96" s="95" t="s">
        <v>65</v>
      </c>
      <c r="C96" s="96" t="s">
        <v>9</v>
      </c>
      <c r="D96" s="19" t="s">
        <v>10</v>
      </c>
      <c r="E96" s="31">
        <f>SUM(E97:E99)</f>
        <v>14079100</v>
      </c>
      <c r="F96" s="31">
        <f>SUM(F97:F99)</f>
        <v>0</v>
      </c>
      <c r="G96" s="31">
        <f>SUM(G97:G99)</f>
        <v>0</v>
      </c>
      <c r="H96" s="43">
        <f>SUM(H97:H99)</f>
        <v>14079100</v>
      </c>
      <c r="I96" s="31">
        <f>SUM(I97:I99)</f>
        <v>0</v>
      </c>
      <c r="J96" s="93"/>
      <c r="K96" s="7"/>
      <c r="L96" s="7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"/>
      <c r="Y96" s="2"/>
      <c r="Z96" s="2"/>
    </row>
    <row r="97" spans="1:26" ht="13.9" customHeight="1" thickBot="1" x14ac:dyDescent="0.3">
      <c r="A97" s="109"/>
      <c r="B97" s="95"/>
      <c r="C97" s="96"/>
      <c r="D97" s="11" t="s">
        <v>12</v>
      </c>
      <c r="E97" s="29">
        <f>SUM(F97:I97)</f>
        <v>422373</v>
      </c>
      <c r="F97" s="32"/>
      <c r="G97" s="32"/>
      <c r="H97" s="38">
        <v>422373</v>
      </c>
      <c r="I97" s="32"/>
      <c r="J97" s="94"/>
      <c r="K97" s="7"/>
      <c r="L97" s="7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"/>
      <c r="Y97" s="2"/>
      <c r="Z97" s="2"/>
    </row>
    <row r="98" spans="1:26" ht="13.9" customHeight="1" thickBot="1" x14ac:dyDescent="0.3">
      <c r="A98" s="109"/>
      <c r="B98" s="95"/>
      <c r="C98" s="96"/>
      <c r="D98" s="16" t="s">
        <v>51</v>
      </c>
      <c r="E98" s="39">
        <f>SUM(F98:I98)</f>
        <v>0</v>
      </c>
      <c r="F98" s="34"/>
      <c r="G98" s="34"/>
      <c r="H98" s="48"/>
      <c r="I98" s="34"/>
      <c r="J98" s="94"/>
      <c r="K98" s="7"/>
      <c r="L98" s="7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"/>
      <c r="Y98" s="2"/>
      <c r="Z98" s="2"/>
    </row>
    <row r="99" spans="1:26" ht="13.9" customHeight="1" x14ac:dyDescent="0.25">
      <c r="A99" s="110"/>
      <c r="B99" s="71"/>
      <c r="C99" s="72"/>
      <c r="D99" s="11" t="s">
        <v>13</v>
      </c>
      <c r="E99" s="29">
        <f>SUM(F99:I99)</f>
        <v>13656727</v>
      </c>
      <c r="F99" s="32"/>
      <c r="G99" s="32"/>
      <c r="H99" s="38">
        <v>13656727</v>
      </c>
      <c r="I99" s="32"/>
      <c r="J99" s="94"/>
      <c r="K99" s="7"/>
      <c r="L99" s="7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"/>
      <c r="Y99" s="2"/>
      <c r="Z99" s="2"/>
    </row>
    <row r="100" spans="1:26" ht="13.9" customHeight="1" x14ac:dyDescent="0.25">
      <c r="A100" s="106" t="s">
        <v>72</v>
      </c>
      <c r="B100" s="81" t="s">
        <v>68</v>
      </c>
      <c r="C100" s="68" t="s">
        <v>9</v>
      </c>
      <c r="D100" s="25" t="s">
        <v>10</v>
      </c>
      <c r="E100" s="30">
        <f>SUM(E101:E103)</f>
        <v>11397720</v>
      </c>
      <c r="F100" s="30">
        <f>SUM(F101:F103)</f>
        <v>0</v>
      </c>
      <c r="G100" s="30">
        <f>SUM(G101:G103)</f>
        <v>0</v>
      </c>
      <c r="H100" s="43">
        <f>SUM(H101:H103)</f>
        <v>11397720</v>
      </c>
      <c r="I100" s="30">
        <f>SUM(I101:I103)</f>
        <v>0</v>
      </c>
      <c r="J100" s="94"/>
      <c r="K100" s="7"/>
      <c r="L100" s="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"/>
      <c r="Y100" s="2"/>
      <c r="Z100" s="2"/>
    </row>
    <row r="101" spans="1:26" ht="13.9" customHeight="1" x14ac:dyDescent="0.25">
      <c r="A101" s="106"/>
      <c r="B101" s="81"/>
      <c r="C101" s="68"/>
      <c r="D101" s="13" t="s">
        <v>50</v>
      </c>
      <c r="E101" s="28">
        <f>SUM(F101:I101)</f>
        <v>341931.6</v>
      </c>
      <c r="F101" s="28"/>
      <c r="G101" s="28"/>
      <c r="H101" s="38">
        <v>341931.6</v>
      </c>
      <c r="I101" s="28"/>
      <c r="J101" s="94"/>
      <c r="K101" s="7"/>
      <c r="L101" s="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"/>
      <c r="Y101" s="2"/>
      <c r="Z101" s="2"/>
    </row>
    <row r="102" spans="1:26" ht="13.9" customHeight="1" x14ac:dyDescent="0.25">
      <c r="A102" s="106"/>
      <c r="B102" s="81"/>
      <c r="C102" s="68"/>
      <c r="D102" s="13" t="s">
        <v>51</v>
      </c>
      <c r="E102" s="28">
        <f>SUM(F102:I102)</f>
        <v>0</v>
      </c>
      <c r="F102" s="28"/>
      <c r="G102" s="28"/>
      <c r="H102" s="38"/>
      <c r="I102" s="28"/>
      <c r="J102" s="94"/>
      <c r="K102" s="7"/>
      <c r="L102" s="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"/>
      <c r="Y102" s="2"/>
      <c r="Z102" s="2"/>
    </row>
    <row r="103" spans="1:26" ht="13.9" customHeight="1" x14ac:dyDescent="0.25">
      <c r="A103" s="106"/>
      <c r="B103" s="81"/>
      <c r="C103" s="68"/>
      <c r="D103" s="13" t="s">
        <v>13</v>
      </c>
      <c r="E103" s="28">
        <f>SUM(F103:I103)</f>
        <v>11055788.4</v>
      </c>
      <c r="F103" s="28"/>
      <c r="G103" s="28"/>
      <c r="H103" s="38">
        <v>11055788.4</v>
      </c>
      <c r="I103" s="28"/>
      <c r="J103" s="94"/>
      <c r="K103" s="7"/>
      <c r="L103" s="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"/>
      <c r="Y103" s="2"/>
      <c r="Z103" s="2"/>
    </row>
    <row r="104" spans="1:26" ht="13.9" customHeight="1" x14ac:dyDescent="0.25">
      <c r="A104" s="63" t="s">
        <v>73</v>
      </c>
      <c r="B104" s="71" t="s">
        <v>69</v>
      </c>
      <c r="C104" s="72" t="s">
        <v>9</v>
      </c>
      <c r="D104" s="19" t="s">
        <v>10</v>
      </c>
      <c r="E104" s="31">
        <f>SUM(E105:E107)</f>
        <v>16407130</v>
      </c>
      <c r="F104" s="31">
        <f>SUM(F105:F107)</f>
        <v>0</v>
      </c>
      <c r="G104" s="31">
        <f>SUM(G105:G107)</f>
        <v>0</v>
      </c>
      <c r="H104" s="43">
        <f>SUM(H105:H107)</f>
        <v>16407130</v>
      </c>
      <c r="I104" s="31">
        <f>SUM(I105:I107)</f>
        <v>0</v>
      </c>
      <c r="J104" s="94"/>
      <c r="K104" s="7"/>
      <c r="L104" s="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"/>
      <c r="Y104" s="2"/>
      <c r="Z104" s="2"/>
    </row>
    <row r="105" spans="1:26" ht="13.9" customHeight="1" x14ac:dyDescent="0.25">
      <c r="A105" s="63"/>
      <c r="B105" s="71"/>
      <c r="C105" s="72"/>
      <c r="D105" s="11" t="s">
        <v>50</v>
      </c>
      <c r="E105" s="29">
        <f>SUM(F105:I105)</f>
        <v>492213.89999999997</v>
      </c>
      <c r="F105" s="38"/>
      <c r="G105" s="29"/>
      <c r="H105" s="38">
        <v>492213.89999999997</v>
      </c>
      <c r="I105" s="29"/>
      <c r="J105" s="94"/>
      <c r="K105" s="7"/>
      <c r="L105" s="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"/>
      <c r="Y105" s="2"/>
      <c r="Z105" s="2"/>
    </row>
    <row r="106" spans="1:26" ht="13.9" customHeight="1" x14ac:dyDescent="0.25">
      <c r="A106" s="63"/>
      <c r="B106" s="71"/>
      <c r="C106" s="72"/>
      <c r="D106" s="11" t="s">
        <v>51</v>
      </c>
      <c r="E106" s="29">
        <f>SUM(F106:I106)</f>
        <v>0</v>
      </c>
      <c r="F106" s="38"/>
      <c r="G106" s="29"/>
      <c r="H106" s="38"/>
      <c r="I106" s="29"/>
      <c r="J106" s="94"/>
      <c r="K106" s="7"/>
      <c r="L106" s="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"/>
      <c r="Y106" s="2"/>
      <c r="Z106" s="2"/>
    </row>
    <row r="107" spans="1:26" ht="13.9" customHeight="1" x14ac:dyDescent="0.25">
      <c r="A107" s="63"/>
      <c r="B107" s="71"/>
      <c r="C107" s="72"/>
      <c r="D107" s="11" t="s">
        <v>13</v>
      </c>
      <c r="E107" s="29">
        <f>SUM(F107:I107)</f>
        <v>15914916.1</v>
      </c>
      <c r="F107" s="38"/>
      <c r="G107" s="29"/>
      <c r="H107" s="38">
        <v>15914916.1</v>
      </c>
      <c r="I107" s="29"/>
      <c r="J107" s="94"/>
      <c r="K107" s="7"/>
      <c r="L107" s="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"/>
      <c r="Y107" s="2"/>
      <c r="Z107" s="2"/>
    </row>
    <row r="108" spans="1:26" ht="13.9" customHeight="1" x14ac:dyDescent="0.25">
      <c r="A108" s="63" t="s">
        <v>74</v>
      </c>
      <c r="B108" s="71" t="s">
        <v>70</v>
      </c>
      <c r="C108" s="72" t="s">
        <v>9</v>
      </c>
      <c r="D108" s="19" t="s">
        <v>10</v>
      </c>
      <c r="E108" s="31">
        <f>SUM(E109:E111)</f>
        <v>10253760</v>
      </c>
      <c r="F108" s="31">
        <f>SUM(F109:F111)</f>
        <v>0</v>
      </c>
      <c r="G108" s="31">
        <f>SUM(G109:G111)</f>
        <v>0</v>
      </c>
      <c r="H108" s="31">
        <f>SUM(H109:H111)</f>
        <v>10253760</v>
      </c>
      <c r="I108" s="31">
        <f>SUM(I109:I111)</f>
        <v>0</v>
      </c>
      <c r="J108" s="94"/>
      <c r="K108" s="7"/>
      <c r="L108" s="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"/>
      <c r="Y108" s="2"/>
      <c r="Z108" s="2"/>
    </row>
    <row r="109" spans="1:26" ht="13.9" customHeight="1" x14ac:dyDescent="0.25">
      <c r="A109" s="63"/>
      <c r="B109" s="71"/>
      <c r="C109" s="72"/>
      <c r="D109" s="11" t="s">
        <v>50</v>
      </c>
      <c r="E109" s="29">
        <f>SUM(F109:I109)</f>
        <v>307612.79999999999</v>
      </c>
      <c r="F109" s="38"/>
      <c r="G109" s="29"/>
      <c r="H109" s="29">
        <v>307612.79999999999</v>
      </c>
      <c r="I109" s="29"/>
      <c r="J109" s="94"/>
      <c r="K109" s="7"/>
      <c r="L109" s="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"/>
      <c r="Y109" s="2"/>
      <c r="Z109" s="2"/>
    </row>
    <row r="110" spans="1:26" ht="13.9" customHeight="1" x14ac:dyDescent="0.25">
      <c r="A110" s="63"/>
      <c r="B110" s="71"/>
      <c r="C110" s="72"/>
      <c r="D110" s="11" t="s">
        <v>51</v>
      </c>
      <c r="E110" s="29">
        <f>SUM(F110:I110)</f>
        <v>0</v>
      </c>
      <c r="F110" s="38"/>
      <c r="G110" s="29"/>
      <c r="H110" s="29"/>
      <c r="I110" s="29"/>
      <c r="J110" s="94"/>
      <c r="K110" s="7"/>
      <c r="L110" s="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"/>
      <c r="Y110" s="2"/>
      <c r="Z110" s="2"/>
    </row>
    <row r="111" spans="1:26" ht="13.9" customHeight="1" x14ac:dyDescent="0.25">
      <c r="A111" s="63"/>
      <c r="B111" s="71"/>
      <c r="C111" s="72"/>
      <c r="D111" s="11" t="s">
        <v>13</v>
      </c>
      <c r="E111" s="29">
        <f>SUM(F111:I111)</f>
        <v>9946147.1999999993</v>
      </c>
      <c r="F111" s="38"/>
      <c r="G111" s="29"/>
      <c r="H111" s="29">
        <v>9946147.1999999993</v>
      </c>
      <c r="I111" s="29"/>
      <c r="J111" s="94"/>
      <c r="K111" s="7"/>
      <c r="L111" s="7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"/>
      <c r="Y111" s="2"/>
      <c r="Z111" s="2"/>
    </row>
    <row r="112" spans="1:26" ht="13.9" customHeight="1" x14ac:dyDescent="0.25">
      <c r="A112" s="63" t="s">
        <v>82</v>
      </c>
      <c r="B112" s="71" t="s">
        <v>83</v>
      </c>
      <c r="C112" s="72" t="s">
        <v>9</v>
      </c>
      <c r="D112" s="19" t="s">
        <v>10</v>
      </c>
      <c r="E112" s="31">
        <f>SUM(E113:E115)</f>
        <v>11207582.109999999</v>
      </c>
      <c r="F112" s="31">
        <f>SUM(F113:F115)</f>
        <v>0</v>
      </c>
      <c r="G112" s="31">
        <f>SUM(G113:G115)</f>
        <v>0</v>
      </c>
      <c r="H112" s="31">
        <f>SUM(H113:H115)</f>
        <v>0</v>
      </c>
      <c r="I112" s="31">
        <f>SUM(I113:I115)</f>
        <v>11207582.109999999</v>
      </c>
      <c r="J112" s="94"/>
      <c r="K112" s="7"/>
      <c r="L112" s="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"/>
      <c r="Y112" s="2"/>
      <c r="Z112" s="2"/>
    </row>
    <row r="113" spans="1:26" ht="13.9" customHeight="1" x14ac:dyDescent="0.25">
      <c r="A113" s="63"/>
      <c r="B113" s="71"/>
      <c r="C113" s="72"/>
      <c r="D113" s="50" t="s">
        <v>50</v>
      </c>
      <c r="E113" s="29">
        <f>SUM(F113:I113)</f>
        <v>0</v>
      </c>
      <c r="F113" s="38"/>
      <c r="G113" s="29"/>
      <c r="H113" s="29"/>
      <c r="I113" s="29"/>
      <c r="J113" s="94"/>
      <c r="K113" s="7"/>
      <c r="L113" s="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"/>
      <c r="Y113" s="2"/>
      <c r="Z113" s="2"/>
    </row>
    <row r="114" spans="1:26" ht="13.9" customHeight="1" x14ac:dyDescent="0.25">
      <c r="A114" s="63"/>
      <c r="B114" s="71"/>
      <c r="C114" s="72"/>
      <c r="D114" s="50" t="s">
        <v>51</v>
      </c>
      <c r="E114" s="29">
        <f>SUM(F114:I114)</f>
        <v>0</v>
      </c>
      <c r="F114" s="38"/>
      <c r="G114" s="29"/>
      <c r="H114" s="29"/>
      <c r="I114" s="29"/>
      <c r="J114" s="94"/>
      <c r="K114" s="7"/>
      <c r="L114" s="7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"/>
      <c r="Y114" s="2"/>
      <c r="Z114" s="2"/>
    </row>
    <row r="115" spans="1:26" ht="13.9" customHeight="1" x14ac:dyDescent="0.25">
      <c r="A115" s="63"/>
      <c r="B115" s="71"/>
      <c r="C115" s="72"/>
      <c r="D115" s="50" t="s">
        <v>13</v>
      </c>
      <c r="E115" s="29">
        <f>SUM(F115:I115)</f>
        <v>11207582.109999999</v>
      </c>
      <c r="F115" s="38"/>
      <c r="G115" s="29"/>
      <c r="H115" s="29"/>
      <c r="I115" s="29">
        <v>11207582.109999999</v>
      </c>
      <c r="J115" s="94"/>
      <c r="K115" s="7"/>
      <c r="L115" s="7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"/>
      <c r="Y115" s="2"/>
      <c r="Z115" s="2"/>
    </row>
    <row r="116" spans="1:26" ht="13.9" customHeight="1" x14ac:dyDescent="0.25">
      <c r="A116" s="115"/>
      <c r="B116" s="116" t="s">
        <v>35</v>
      </c>
      <c r="C116" s="118"/>
      <c r="D116" s="18" t="s">
        <v>10</v>
      </c>
      <c r="E116" s="40">
        <f>SUM(E117:E120)</f>
        <v>144468228.01000002</v>
      </c>
      <c r="F116" s="40">
        <f>SUM(F117:F120)</f>
        <v>41793045.899999999</v>
      </c>
      <c r="G116" s="40">
        <f>SUM(G117:G120)</f>
        <v>230000</v>
      </c>
      <c r="H116" s="40">
        <f>SUM(H117:H120)</f>
        <v>91237600</v>
      </c>
      <c r="I116" s="40">
        <f>SUM(I117:I120)</f>
        <v>11207582.109999999</v>
      </c>
      <c r="J116" s="119"/>
      <c r="K116" s="7"/>
      <c r="L116" s="7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"/>
      <c r="Y116" s="2"/>
      <c r="Z116" s="2"/>
    </row>
    <row r="117" spans="1:26" ht="13.9" customHeight="1" x14ac:dyDescent="0.25">
      <c r="A117" s="115"/>
      <c r="B117" s="116"/>
      <c r="C117" s="118"/>
      <c r="D117" s="11" t="s">
        <v>50</v>
      </c>
      <c r="E117" s="29">
        <f>SUM(F117:I117)</f>
        <v>20364180.579999998</v>
      </c>
      <c r="F117" s="29">
        <f>F81+F69+F77+F101+F105+F109+F85+F73+F89+F93+F97+F113</f>
        <v>17397052.579999998</v>
      </c>
      <c r="G117" s="29">
        <f t="shared" ref="G117:I117" si="6">G81+G69+G77+G101+G105+G109+G85+G73+G89+G93+G97+G113</f>
        <v>230000</v>
      </c>
      <c r="H117" s="29">
        <f>H81+H69+H77+H101+H105+H109+H85+H73+H89+H93+H97+H113</f>
        <v>2737128</v>
      </c>
      <c r="I117" s="29">
        <f t="shared" si="6"/>
        <v>0</v>
      </c>
      <c r="J117" s="119"/>
      <c r="K117" s="7"/>
      <c r="L117" s="7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"/>
      <c r="Y117" s="2"/>
      <c r="Z117" s="2"/>
    </row>
    <row r="118" spans="1:26" ht="13.9" customHeight="1" x14ac:dyDescent="0.25">
      <c r="A118" s="115"/>
      <c r="B118" s="116"/>
      <c r="C118" s="118"/>
      <c r="D118" s="11" t="s">
        <v>13</v>
      </c>
      <c r="E118" s="29">
        <f>SUM(F118:I118)</f>
        <v>118449225.28</v>
      </c>
      <c r="F118" s="29">
        <f>F83+F70+F79+F103+F107+F111+F87+F99+F95+F91+F74+F115</f>
        <v>18741171.169999998</v>
      </c>
      <c r="G118" s="29">
        <f t="shared" ref="G118:I118" si="7">G83+G70+G79+G103+G107+G111+G87+G99+G95+G91+G74+G115</f>
        <v>0</v>
      </c>
      <c r="H118" s="29">
        <f t="shared" si="7"/>
        <v>88500472</v>
      </c>
      <c r="I118" s="29">
        <f t="shared" si="7"/>
        <v>11207582.109999999</v>
      </c>
      <c r="J118" s="119"/>
      <c r="K118" s="7"/>
      <c r="L118" s="7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"/>
      <c r="Y118" s="2"/>
      <c r="Z118" s="2"/>
    </row>
    <row r="119" spans="1:26" ht="13.9" customHeight="1" x14ac:dyDescent="0.25">
      <c r="A119" s="115"/>
      <c r="B119" s="116"/>
      <c r="C119" s="118"/>
      <c r="D119" s="16" t="s">
        <v>51</v>
      </c>
      <c r="E119" s="39">
        <f>SUM(F119:I119)</f>
        <v>0</v>
      </c>
      <c r="F119" s="39">
        <f>F82+F78+F102+F106+F110+F86+F98+F94+F90+F114</f>
        <v>0</v>
      </c>
      <c r="G119" s="39">
        <f t="shared" ref="G119:I119" si="8">G82+G78+G102+G106+G110+G86+G98+G94+G90+G114</f>
        <v>0</v>
      </c>
      <c r="H119" s="39">
        <f t="shared" si="8"/>
        <v>0</v>
      </c>
      <c r="I119" s="39">
        <f t="shared" si="8"/>
        <v>0</v>
      </c>
      <c r="J119" s="119"/>
      <c r="K119" s="7"/>
      <c r="L119" s="7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"/>
      <c r="Y119" s="2"/>
      <c r="Z119" s="2"/>
    </row>
    <row r="120" spans="1:26" ht="13.9" customHeight="1" thickBot="1" x14ac:dyDescent="0.3">
      <c r="A120" s="111"/>
      <c r="B120" s="117"/>
      <c r="C120" s="113"/>
      <c r="D120" s="17" t="s">
        <v>43</v>
      </c>
      <c r="E120" s="47">
        <f>SUM(F120:I120)</f>
        <v>5654822.1500000004</v>
      </c>
      <c r="F120" s="47">
        <f>F71+F75</f>
        <v>5654822.1500000004</v>
      </c>
      <c r="G120" s="47">
        <f t="shared" ref="G120:I120" si="9">G71+G75</f>
        <v>0</v>
      </c>
      <c r="H120" s="47">
        <f t="shared" si="9"/>
        <v>0</v>
      </c>
      <c r="I120" s="47">
        <f t="shared" si="9"/>
        <v>0</v>
      </c>
      <c r="J120" s="114"/>
      <c r="K120" s="7"/>
      <c r="L120" s="7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"/>
      <c r="Y120" s="2"/>
      <c r="Z120" s="2"/>
    </row>
    <row r="121" spans="1:26" ht="13.9" customHeight="1" thickBot="1" x14ac:dyDescent="0.3">
      <c r="A121" s="111"/>
      <c r="B121" s="112" t="s">
        <v>49</v>
      </c>
      <c r="C121" s="113"/>
      <c r="D121" s="18" t="s">
        <v>10</v>
      </c>
      <c r="E121" s="41">
        <f>SUM(E122:E125)</f>
        <v>195608053.33000001</v>
      </c>
      <c r="F121" s="40">
        <f>SUM(F122:F125)</f>
        <v>72116195.010000005</v>
      </c>
      <c r="G121" s="40">
        <f>SUM(G122:G125)</f>
        <v>15579863.5</v>
      </c>
      <c r="H121" s="40">
        <f>SUM(H122:H125)</f>
        <v>95884412.709999993</v>
      </c>
      <c r="I121" s="40">
        <f>SUM(I122:I125)</f>
        <v>12027582.109999999</v>
      </c>
      <c r="J121" s="114"/>
      <c r="K121" s="7"/>
      <c r="L121" s="7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"/>
      <c r="Y121" s="2"/>
      <c r="Z121" s="2"/>
    </row>
    <row r="122" spans="1:26" ht="13.9" customHeight="1" thickBot="1" x14ac:dyDescent="0.3">
      <c r="A122" s="111"/>
      <c r="B122" s="112"/>
      <c r="C122" s="113"/>
      <c r="D122" s="19" t="s">
        <v>50</v>
      </c>
      <c r="E122" s="42">
        <f>SUM(F122:I122)</f>
        <v>63949692.970000006</v>
      </c>
      <c r="F122" s="31">
        <f>SUM(F61+F65+F117)</f>
        <v>44251142.390000001</v>
      </c>
      <c r="G122" s="31">
        <f>SUM(G61+G65+G117)</f>
        <v>12907718.200000001</v>
      </c>
      <c r="H122" s="31">
        <f>SUM(H61+H65+H117)</f>
        <v>5970832.3799999999</v>
      </c>
      <c r="I122" s="31">
        <f>SUM(I61+I65+I117)</f>
        <v>820000</v>
      </c>
      <c r="J122" s="114"/>
      <c r="K122" s="7"/>
      <c r="L122" s="7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"/>
      <c r="Y122" s="2"/>
      <c r="Z122" s="2"/>
    </row>
    <row r="123" spans="1:26" ht="13.9" customHeight="1" thickBot="1" x14ac:dyDescent="0.3">
      <c r="A123" s="111"/>
      <c r="B123" s="112"/>
      <c r="C123" s="113"/>
      <c r="D123" s="20" t="s">
        <v>51</v>
      </c>
      <c r="E123" s="42">
        <f>SUM(F123:I123)</f>
        <v>0</v>
      </c>
      <c r="F123" s="31">
        <f>SUM(F119)</f>
        <v>0</v>
      </c>
      <c r="G123" s="31">
        <f>SUM(G119)</f>
        <v>0</v>
      </c>
      <c r="H123" s="31">
        <f>SUM(H119)</f>
        <v>0</v>
      </c>
      <c r="I123" s="31">
        <f>SUM(I119)</f>
        <v>0</v>
      </c>
      <c r="J123" s="114"/>
      <c r="K123" s="7"/>
      <c r="L123" s="7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"/>
      <c r="Y123" s="2"/>
      <c r="Z123" s="2"/>
    </row>
    <row r="124" spans="1:26" ht="13.9" customHeight="1" thickBot="1" x14ac:dyDescent="0.3">
      <c r="A124" s="111"/>
      <c r="B124" s="112"/>
      <c r="C124" s="113"/>
      <c r="D124" s="19" t="s">
        <v>13</v>
      </c>
      <c r="E124" s="42">
        <f>SUM(F124:I124)</f>
        <v>126003538.20999999</v>
      </c>
      <c r="F124" s="43">
        <f>SUM(F62+F66+F118)</f>
        <v>22210230.469999999</v>
      </c>
      <c r="G124" s="43">
        <f>SUM(G62+G66+G118)</f>
        <v>2672145.2999999998</v>
      </c>
      <c r="H124" s="43">
        <f>SUM(H62+H66+H118)</f>
        <v>89913580.329999998</v>
      </c>
      <c r="I124" s="43">
        <f>SUM(I62+I66+I118)</f>
        <v>11207582.109999999</v>
      </c>
      <c r="J124" s="114"/>
      <c r="K124" s="7"/>
      <c r="L124" s="7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"/>
      <c r="Y124" s="2"/>
      <c r="Z124" s="2"/>
    </row>
    <row r="125" spans="1:26" ht="13.9" customHeight="1" x14ac:dyDescent="0.25">
      <c r="A125" s="111"/>
      <c r="B125" s="112"/>
      <c r="C125" s="113"/>
      <c r="D125" s="21" t="s">
        <v>43</v>
      </c>
      <c r="E125" s="44">
        <f>SUM(F125:I125)</f>
        <v>5654822.1500000004</v>
      </c>
      <c r="F125" s="45">
        <f>F120</f>
        <v>5654822.1500000004</v>
      </c>
      <c r="G125" s="45">
        <f>G120</f>
        <v>0</v>
      </c>
      <c r="H125" s="45">
        <f>H120</f>
        <v>0</v>
      </c>
      <c r="I125" s="45">
        <f>I120</f>
        <v>0</v>
      </c>
      <c r="J125" s="114"/>
      <c r="K125" s="7"/>
      <c r="L125" s="7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"/>
      <c r="Y125" s="2"/>
      <c r="Z125" s="2"/>
    </row>
    <row r="126" spans="1:26" ht="15.7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"/>
      <c r="Y126" s="2"/>
      <c r="Z126" s="2"/>
    </row>
    <row r="127" spans="1:26" ht="15.75" x14ac:dyDescent="0.25">
      <c r="A127" s="22"/>
      <c r="B127" s="22"/>
      <c r="C127" s="22"/>
      <c r="D127" s="22"/>
      <c r="E127" s="23"/>
      <c r="F127" s="23"/>
      <c r="G127" s="22"/>
      <c r="H127" s="22"/>
      <c r="I127" s="22"/>
      <c r="J127" s="22"/>
      <c r="K127" s="7"/>
      <c r="L127" s="7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"/>
      <c r="Y127" s="2"/>
      <c r="Z127" s="2"/>
    </row>
    <row r="128" spans="1:26" ht="15.75" x14ac:dyDescent="0.25">
      <c r="A128" s="22"/>
      <c r="B128" s="22"/>
      <c r="C128" s="22"/>
      <c r="D128" s="22"/>
      <c r="E128" s="23"/>
      <c r="F128" s="22"/>
      <c r="G128" s="22"/>
      <c r="H128" s="22"/>
      <c r="I128" s="22"/>
      <c r="J128" s="22"/>
      <c r="K128" s="7"/>
      <c r="L128" s="7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"/>
      <c r="Y128" s="2"/>
      <c r="Z128" s="2"/>
    </row>
    <row r="129" spans="1:26" ht="15.75" x14ac:dyDescent="0.25">
      <c r="A129" s="22"/>
      <c r="B129" s="22"/>
      <c r="C129" s="22"/>
      <c r="D129" s="22"/>
      <c r="E129" s="22"/>
      <c r="F129" s="23"/>
      <c r="G129" s="22"/>
      <c r="H129" s="22"/>
      <c r="I129" s="22"/>
      <c r="J129" s="22"/>
      <c r="K129" s="7"/>
      <c r="L129" s="7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"/>
      <c r="Y129" s="2"/>
      <c r="Z129" s="2"/>
    </row>
    <row r="130" spans="1:26" ht="15.75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7"/>
      <c r="L130" s="7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"/>
      <c r="Y130" s="2"/>
      <c r="Z130" s="2"/>
    </row>
    <row r="131" spans="1:26" ht="15.75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7"/>
      <c r="L131" s="7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"/>
      <c r="Y131" s="2"/>
      <c r="Z131" s="2"/>
    </row>
    <row r="132" spans="1:26" ht="15.75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7"/>
      <c r="L132" s="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"/>
      <c r="Y132" s="2"/>
      <c r="Z132" s="2"/>
    </row>
    <row r="133" spans="1:26" ht="15.75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7"/>
      <c r="L133" s="7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"/>
      <c r="Y133" s="2"/>
      <c r="Z133" s="2"/>
    </row>
    <row r="134" spans="1:26" ht="15.75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7"/>
      <c r="L134" s="7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"/>
      <c r="Y134" s="2"/>
      <c r="Z134" s="2"/>
    </row>
    <row r="135" spans="1:26" ht="15.75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7"/>
      <c r="L135" s="7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"/>
      <c r="Y135" s="2"/>
      <c r="Z135" s="2"/>
    </row>
    <row r="136" spans="1:26" ht="15.75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7"/>
      <c r="L136" s="7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"/>
      <c r="Y136" s="2"/>
      <c r="Z136" s="2"/>
    </row>
    <row r="137" spans="1:26" ht="15.75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7"/>
      <c r="L137" s="7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"/>
      <c r="Y137" s="2"/>
      <c r="Z137" s="2"/>
    </row>
    <row r="138" spans="1:26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7"/>
      <c r="L138" s="7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"/>
      <c r="Y138" s="2"/>
      <c r="Z138" s="2"/>
    </row>
    <row r="139" spans="1:26" ht="15.75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7"/>
      <c r="L139" s="7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"/>
      <c r="Y139" s="2"/>
      <c r="Z139" s="2"/>
    </row>
    <row r="140" spans="1:26" ht="15.7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"/>
      <c r="Y140" s="2"/>
      <c r="Z140" s="2"/>
    </row>
    <row r="141" spans="1:26" ht="15.7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"/>
      <c r="Y141" s="2"/>
      <c r="Z141" s="2"/>
    </row>
    <row r="142" spans="1:26" ht="15.7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"/>
      <c r="Y142" s="2"/>
      <c r="Z142" s="2"/>
    </row>
    <row r="143" spans="1:26" ht="15.7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"/>
      <c r="Y143" s="2"/>
      <c r="Z143" s="2"/>
    </row>
    <row r="144" spans="1:26" ht="15.7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"/>
      <c r="Y144" s="2"/>
      <c r="Z144" s="2"/>
    </row>
    <row r="145" spans="1:26" ht="15.7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"/>
      <c r="Y145" s="2"/>
      <c r="Z145" s="2"/>
    </row>
    <row r="146" spans="1:26" ht="15.7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"/>
      <c r="Y146" s="2"/>
      <c r="Z146" s="2"/>
    </row>
    <row r="147" spans="1:26" ht="15.7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"/>
      <c r="Y147" s="2"/>
      <c r="Z147" s="2"/>
    </row>
    <row r="148" spans="1:26" ht="15.7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"/>
      <c r="Y148" s="2"/>
      <c r="Z148" s="2"/>
    </row>
    <row r="149" spans="1:26" ht="15.7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"/>
      <c r="Y149" s="2"/>
      <c r="Z149" s="2"/>
    </row>
    <row r="150" spans="1:26" ht="15.7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"/>
      <c r="Y150" s="2"/>
      <c r="Z150" s="2"/>
    </row>
    <row r="151" spans="1:26" ht="15.7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"/>
      <c r="Y151" s="2"/>
      <c r="Z151" s="2"/>
    </row>
    <row r="152" spans="1:26" ht="15.7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"/>
      <c r="Y152" s="2"/>
      <c r="Z152" s="2"/>
    </row>
    <row r="153" spans="1:26" ht="15.7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"/>
      <c r="Y153" s="2"/>
      <c r="Z153" s="2"/>
    </row>
    <row r="154" spans="1:26" ht="15.7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"/>
      <c r="Y154" s="2"/>
      <c r="Z154" s="2"/>
    </row>
    <row r="155" spans="1:26" ht="15.7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"/>
      <c r="Y155" s="2"/>
      <c r="Z155" s="2"/>
    </row>
    <row r="156" spans="1:26" ht="15.7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"/>
      <c r="Y156" s="2"/>
      <c r="Z156" s="2"/>
    </row>
    <row r="157" spans="1:26" ht="15.7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"/>
      <c r="Y157" s="2"/>
      <c r="Z157" s="2"/>
    </row>
    <row r="158" spans="1:26" ht="15.7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"/>
      <c r="Y158" s="2"/>
      <c r="Z158" s="2"/>
    </row>
    <row r="159" spans="1:26" ht="15.7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"/>
      <c r="Y159" s="2"/>
      <c r="Z159" s="2"/>
    </row>
    <row r="160" spans="1:26" ht="15.7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"/>
      <c r="Y160" s="2"/>
      <c r="Z160" s="2"/>
    </row>
    <row r="161" spans="1:26" ht="15.7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"/>
      <c r="Y161" s="2"/>
      <c r="Z161" s="2"/>
    </row>
    <row r="162" spans="1:26" ht="15.7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"/>
      <c r="Y162" s="2"/>
      <c r="Z162" s="2"/>
    </row>
    <row r="163" spans="1:26" ht="15.7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"/>
      <c r="Y163" s="2"/>
      <c r="Z163" s="2"/>
    </row>
    <row r="164" spans="1:26" ht="15.7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"/>
      <c r="Y164" s="2"/>
      <c r="Z164" s="2"/>
    </row>
    <row r="165" spans="1:26" ht="15.7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"/>
      <c r="Y165" s="2"/>
      <c r="Z165" s="2"/>
    </row>
    <row r="166" spans="1:26" ht="15.7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"/>
      <c r="Y166" s="2"/>
      <c r="Z166" s="2"/>
    </row>
    <row r="167" spans="1:26" ht="15.7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"/>
      <c r="Y167" s="2"/>
      <c r="Z167" s="2"/>
    </row>
    <row r="168" spans="1:26" ht="15.7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"/>
      <c r="Y168" s="2"/>
      <c r="Z168" s="2"/>
    </row>
    <row r="169" spans="1:26" ht="15.7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"/>
      <c r="Y169" s="2"/>
      <c r="Z169" s="2"/>
    </row>
    <row r="170" spans="1:26" ht="15.7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"/>
      <c r="Y170" s="2"/>
      <c r="Z170" s="2"/>
    </row>
    <row r="171" spans="1:26" ht="15.7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"/>
      <c r="Y171" s="2"/>
      <c r="Z171" s="2"/>
    </row>
    <row r="172" spans="1:26" ht="15.7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"/>
      <c r="Y172" s="2"/>
      <c r="Z172" s="2"/>
    </row>
    <row r="173" spans="1:26" ht="15.7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"/>
      <c r="Y173" s="2"/>
      <c r="Z173" s="2"/>
    </row>
    <row r="174" spans="1:26" ht="15.7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"/>
      <c r="Y174" s="2"/>
      <c r="Z174" s="2"/>
    </row>
    <row r="175" spans="1:26" ht="15.7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"/>
      <c r="Y175" s="2"/>
      <c r="Z175" s="2"/>
    </row>
    <row r="176" spans="1:26" ht="15.7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"/>
      <c r="Y176" s="2"/>
      <c r="Z176" s="2"/>
    </row>
    <row r="177" spans="1:26" ht="15.7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"/>
      <c r="Y177" s="2"/>
      <c r="Z177" s="2"/>
    </row>
    <row r="178" spans="1:26" ht="15.7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"/>
      <c r="Y178" s="2"/>
      <c r="Z178" s="2"/>
    </row>
    <row r="179" spans="1:26" ht="15.7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"/>
      <c r="Y179" s="2"/>
      <c r="Z179" s="2"/>
    </row>
    <row r="180" spans="1:26" ht="15.7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"/>
      <c r="Y180" s="2"/>
      <c r="Z180" s="2"/>
    </row>
    <row r="181" spans="1:26" ht="15.7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"/>
      <c r="Y181" s="2"/>
      <c r="Z181" s="2"/>
    </row>
    <row r="182" spans="1:26" ht="15.7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"/>
      <c r="Y182" s="2"/>
      <c r="Z182" s="2"/>
    </row>
    <row r="183" spans="1:26" ht="15.7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"/>
      <c r="Y183" s="2"/>
      <c r="Z183" s="2"/>
    </row>
    <row r="184" spans="1:26" ht="15.7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"/>
      <c r="Y184" s="2"/>
      <c r="Z184" s="2"/>
    </row>
    <row r="185" spans="1:26" ht="15.7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"/>
      <c r="Y185" s="2"/>
      <c r="Z185" s="2"/>
    </row>
    <row r="186" spans="1:26" ht="15.7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"/>
      <c r="Y186" s="2"/>
      <c r="Z186" s="2"/>
    </row>
    <row r="187" spans="1:26" ht="15.7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"/>
      <c r="Y187" s="2"/>
      <c r="Z187" s="2"/>
    </row>
    <row r="188" spans="1:26" ht="15.7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"/>
      <c r="Y188" s="2"/>
      <c r="Z188" s="2"/>
    </row>
    <row r="189" spans="1:26" ht="15.7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"/>
      <c r="Y189" s="2"/>
      <c r="Z189" s="2"/>
    </row>
    <row r="190" spans="1:26" ht="15.7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"/>
      <c r="Y190" s="2"/>
      <c r="Z190" s="2"/>
    </row>
    <row r="191" spans="1:26" ht="15.7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"/>
      <c r="Y191" s="2"/>
      <c r="Z191" s="2"/>
    </row>
    <row r="192" spans="1:26" ht="15.7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"/>
      <c r="Y192" s="2"/>
      <c r="Z192" s="2"/>
    </row>
    <row r="193" spans="1:26" ht="15.7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"/>
      <c r="Y193" s="2"/>
      <c r="Z193" s="2"/>
    </row>
    <row r="194" spans="1:26" ht="15.7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"/>
      <c r="Y194" s="2"/>
      <c r="Z194" s="2"/>
    </row>
    <row r="195" spans="1:26" ht="15.7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"/>
      <c r="Y195" s="2"/>
      <c r="Z195" s="2"/>
    </row>
    <row r="196" spans="1:26" ht="15.7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"/>
      <c r="Y196" s="2"/>
      <c r="Z196" s="2"/>
    </row>
    <row r="197" spans="1:26" ht="15.7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"/>
      <c r="Y197" s="2"/>
      <c r="Z197" s="2"/>
    </row>
    <row r="198" spans="1:26" ht="15.7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"/>
      <c r="Y198" s="2"/>
      <c r="Z198" s="2"/>
    </row>
    <row r="199" spans="1:26" ht="15.7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"/>
      <c r="Y199" s="2"/>
      <c r="Z199" s="2"/>
    </row>
    <row r="200" spans="1:26" ht="15.7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"/>
      <c r="Y200" s="2"/>
      <c r="Z200" s="2"/>
    </row>
    <row r="201" spans="1:26" ht="15.7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"/>
      <c r="Y201" s="2"/>
      <c r="Z201" s="2"/>
    </row>
    <row r="202" spans="1:26" ht="15.7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"/>
      <c r="Y202" s="2"/>
      <c r="Z202" s="2"/>
    </row>
    <row r="203" spans="1:26" ht="15.7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"/>
      <c r="Y203" s="2"/>
      <c r="Z203" s="2"/>
    </row>
    <row r="204" spans="1:26" ht="15.7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"/>
      <c r="Y204" s="2"/>
      <c r="Z204" s="2"/>
    </row>
    <row r="205" spans="1:26" ht="15.7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"/>
      <c r="Y205" s="2"/>
      <c r="Z205" s="2"/>
    </row>
    <row r="206" spans="1:26" ht="15.7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"/>
      <c r="Y206" s="2"/>
      <c r="Z206" s="2"/>
    </row>
    <row r="207" spans="1:26" ht="15.7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"/>
      <c r="Y207" s="2"/>
      <c r="Z207" s="2"/>
    </row>
    <row r="208" spans="1:26" ht="15.7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"/>
      <c r="Y208" s="2"/>
      <c r="Z208" s="2"/>
    </row>
    <row r="209" spans="1:26" ht="15.7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"/>
      <c r="Y209" s="2"/>
      <c r="Z209" s="2"/>
    </row>
    <row r="210" spans="1:26" ht="15.7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"/>
      <c r="Y210" s="2"/>
      <c r="Z210" s="2"/>
    </row>
    <row r="211" spans="1:26" ht="15.7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"/>
      <c r="Y211" s="2"/>
      <c r="Z211" s="2"/>
    </row>
    <row r="212" spans="1:26" ht="15.7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"/>
      <c r="Y212" s="2"/>
      <c r="Z212" s="2"/>
    </row>
    <row r="213" spans="1:26" ht="15.7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"/>
      <c r="Y213" s="2"/>
      <c r="Z213" s="2"/>
    </row>
    <row r="214" spans="1:26" ht="15.7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"/>
      <c r="Y214" s="2"/>
      <c r="Z214" s="2"/>
    </row>
    <row r="215" spans="1:26" ht="15.7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"/>
      <c r="Y215" s="2"/>
      <c r="Z215" s="2"/>
    </row>
    <row r="216" spans="1:26" ht="15.7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"/>
      <c r="Y216" s="2"/>
      <c r="Z216" s="2"/>
    </row>
    <row r="217" spans="1:26" ht="15.7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"/>
      <c r="Y217" s="2"/>
      <c r="Z217" s="2"/>
    </row>
    <row r="218" spans="1:26" ht="15.7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"/>
      <c r="Y218" s="2"/>
      <c r="Z218" s="2"/>
    </row>
    <row r="219" spans="1:26" ht="15.7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"/>
      <c r="Y219" s="2"/>
      <c r="Z219" s="2"/>
    </row>
    <row r="220" spans="1:26" ht="15.7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"/>
      <c r="Y220" s="2"/>
      <c r="Z220" s="2"/>
    </row>
    <row r="221" spans="1:26" ht="15.7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"/>
      <c r="Y221" s="2"/>
      <c r="Z221" s="2"/>
    </row>
    <row r="222" spans="1:26" ht="15.7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"/>
      <c r="Y222" s="2"/>
      <c r="Z222" s="2"/>
    </row>
    <row r="223" spans="1:26" ht="15.7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"/>
      <c r="Y223" s="2"/>
      <c r="Z223" s="2"/>
    </row>
    <row r="224" spans="1:26" ht="15.7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"/>
      <c r="Y224" s="2"/>
      <c r="Z224" s="2"/>
    </row>
    <row r="225" spans="1:26" ht="15.7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"/>
      <c r="Y225" s="2"/>
      <c r="Z225" s="2"/>
    </row>
    <row r="226" spans="1:26" ht="15.7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"/>
      <c r="Y226" s="2"/>
      <c r="Z226" s="2"/>
    </row>
    <row r="227" spans="1:26" ht="15.7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"/>
      <c r="Y227" s="2"/>
      <c r="Z227" s="2"/>
    </row>
    <row r="228" spans="1:26" ht="15.7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"/>
      <c r="Y228" s="2"/>
      <c r="Z228" s="2"/>
    </row>
    <row r="229" spans="1:26" ht="15.7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"/>
      <c r="Y229" s="2"/>
      <c r="Z229" s="2"/>
    </row>
    <row r="230" spans="1:26" ht="15.7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"/>
      <c r="Y230" s="2"/>
      <c r="Z230" s="2"/>
    </row>
    <row r="231" spans="1:26" ht="15.7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"/>
      <c r="Y231" s="2"/>
      <c r="Z231" s="2"/>
    </row>
    <row r="232" spans="1:26" ht="15.7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"/>
      <c r="Y232" s="2"/>
      <c r="Z232" s="2"/>
    </row>
    <row r="233" spans="1:26" ht="15.7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"/>
      <c r="Y233" s="2"/>
      <c r="Z233" s="2"/>
    </row>
    <row r="234" spans="1:26" ht="15.7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"/>
      <c r="Y234" s="2"/>
      <c r="Z234" s="2"/>
    </row>
    <row r="235" spans="1:26" ht="15.7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"/>
      <c r="Y235" s="2"/>
      <c r="Z235" s="2"/>
    </row>
    <row r="236" spans="1:26" ht="15.7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"/>
      <c r="Y236" s="2"/>
      <c r="Z236" s="2"/>
    </row>
    <row r="237" spans="1:26" ht="15.7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"/>
      <c r="Y237" s="2"/>
      <c r="Z237" s="2"/>
    </row>
    <row r="238" spans="1:26" ht="15.7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"/>
      <c r="Y238" s="2"/>
      <c r="Z238" s="2"/>
    </row>
    <row r="239" spans="1:26" ht="15.7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"/>
      <c r="Y239" s="2"/>
      <c r="Z239" s="2"/>
    </row>
    <row r="240" spans="1:26" ht="15.7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"/>
      <c r="Y240" s="2"/>
      <c r="Z240" s="2"/>
    </row>
    <row r="241" spans="1:26" ht="15.7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"/>
      <c r="Y241" s="2"/>
      <c r="Z241" s="2"/>
    </row>
    <row r="242" spans="1:26" ht="15.7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"/>
      <c r="Y242" s="2"/>
      <c r="Z242" s="2"/>
    </row>
    <row r="243" spans="1:26" ht="15.7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"/>
      <c r="Y243" s="2"/>
      <c r="Z243" s="2"/>
    </row>
    <row r="244" spans="1:26" ht="15.7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"/>
      <c r="Y244" s="2"/>
      <c r="Z244" s="2"/>
    </row>
    <row r="245" spans="1:26" ht="15.7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"/>
      <c r="Y245" s="2"/>
      <c r="Z245" s="2"/>
    </row>
    <row r="246" spans="1:26" ht="15.7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"/>
      <c r="Y246" s="2"/>
      <c r="Z246" s="2"/>
    </row>
    <row r="247" spans="1:26" ht="15.7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"/>
      <c r="Y247" s="2"/>
      <c r="Z247" s="2"/>
    </row>
    <row r="248" spans="1:26" ht="15.7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"/>
      <c r="Y248" s="2"/>
      <c r="Z248" s="2"/>
    </row>
    <row r="249" spans="1:26" ht="15.7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"/>
      <c r="Y249" s="2"/>
      <c r="Z249" s="2"/>
    </row>
    <row r="250" spans="1:26" ht="15.7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"/>
      <c r="Y250" s="2"/>
      <c r="Z250" s="2"/>
    </row>
    <row r="251" spans="1:26" ht="15.7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"/>
      <c r="Y251" s="2"/>
      <c r="Z251" s="2"/>
    </row>
    <row r="252" spans="1:26" ht="15.7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"/>
      <c r="Y252" s="2"/>
      <c r="Z252" s="2"/>
    </row>
    <row r="253" spans="1:26" ht="15.7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"/>
      <c r="Y253" s="2"/>
      <c r="Z253" s="2"/>
    </row>
    <row r="254" spans="1:26" ht="15.7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"/>
      <c r="Y254" s="2"/>
      <c r="Z254" s="2"/>
    </row>
    <row r="255" spans="1:26" ht="15.7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"/>
      <c r="Y255" s="2"/>
      <c r="Z255" s="2"/>
    </row>
    <row r="256" spans="1:26" ht="15.7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"/>
      <c r="Y256" s="2"/>
      <c r="Z256" s="2"/>
    </row>
    <row r="257" spans="1:26" ht="15.7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"/>
      <c r="Y257" s="2"/>
      <c r="Z257" s="2"/>
    </row>
    <row r="258" spans="1:26" ht="15.7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"/>
      <c r="Y258" s="2"/>
      <c r="Z258" s="2"/>
    </row>
    <row r="259" spans="1:26" ht="15.7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"/>
      <c r="Y259" s="2"/>
      <c r="Z259" s="2"/>
    </row>
    <row r="260" spans="1:26" ht="15.7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"/>
      <c r="Y260" s="2"/>
      <c r="Z260" s="2"/>
    </row>
    <row r="261" spans="1:26" ht="15.7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"/>
      <c r="Y261" s="2"/>
      <c r="Z261" s="2"/>
    </row>
    <row r="262" spans="1:26" ht="15.7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"/>
      <c r="Y262" s="2"/>
      <c r="Z262" s="2"/>
    </row>
    <row r="263" spans="1:26" ht="15.7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"/>
      <c r="Y263" s="2"/>
      <c r="Z263" s="2"/>
    </row>
    <row r="264" spans="1:26" ht="15.7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"/>
      <c r="Y264" s="2"/>
      <c r="Z264" s="2"/>
    </row>
    <row r="265" spans="1:26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"/>
      <c r="Y265" s="2"/>
      <c r="Z265" s="2"/>
    </row>
    <row r="266" spans="1:26" ht="15.7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"/>
      <c r="Y266" s="2"/>
      <c r="Z266" s="2"/>
    </row>
    <row r="267" spans="1:26" ht="15.7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"/>
      <c r="Y267" s="2"/>
      <c r="Z267" s="2"/>
    </row>
    <row r="268" spans="1:26" ht="15.7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"/>
      <c r="Y268" s="2"/>
      <c r="Z268" s="2"/>
    </row>
    <row r="269" spans="1:26" ht="15.7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"/>
      <c r="Y269" s="2"/>
      <c r="Z269" s="2"/>
    </row>
    <row r="270" spans="1:26" ht="15.7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"/>
      <c r="Y270" s="2"/>
      <c r="Z270" s="2"/>
    </row>
    <row r="271" spans="1:26" ht="15.7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"/>
      <c r="Y271" s="2"/>
      <c r="Z271" s="2"/>
    </row>
    <row r="272" spans="1:26" ht="15.7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"/>
      <c r="Y272" s="2"/>
      <c r="Z272" s="2"/>
    </row>
    <row r="273" spans="1:26" ht="15.7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"/>
      <c r="Y273" s="2"/>
      <c r="Z273" s="2"/>
    </row>
    <row r="274" spans="1:26" ht="15.7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"/>
      <c r="Y274" s="2"/>
      <c r="Z274" s="2"/>
    </row>
    <row r="275" spans="1:26" ht="15.7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"/>
      <c r="Y275" s="2"/>
      <c r="Z275" s="2"/>
    </row>
    <row r="276" spans="1:26" ht="15.7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"/>
      <c r="Y276" s="2"/>
      <c r="Z276" s="2"/>
    </row>
    <row r="277" spans="1:26" ht="15.7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"/>
      <c r="Y277" s="2"/>
      <c r="Z277" s="2"/>
    </row>
    <row r="278" spans="1:26" ht="15.7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"/>
      <c r="Y278" s="2"/>
      <c r="Z278" s="2"/>
    </row>
    <row r="279" spans="1:26" ht="15.7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"/>
      <c r="Y279" s="2"/>
      <c r="Z279" s="2"/>
    </row>
    <row r="280" spans="1:26" ht="15.7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"/>
      <c r="Y280" s="2"/>
      <c r="Z280" s="2"/>
    </row>
    <row r="281" spans="1:26" ht="15.7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"/>
      <c r="Y281" s="2"/>
      <c r="Z281" s="2"/>
    </row>
    <row r="282" spans="1:26" ht="15.7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"/>
      <c r="Y282" s="2"/>
      <c r="Z282" s="2"/>
    </row>
    <row r="283" spans="1:26" ht="15.7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"/>
      <c r="Y283" s="2"/>
      <c r="Z283" s="2"/>
    </row>
    <row r="284" spans="1:26" ht="15.7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"/>
      <c r="Y284" s="2"/>
      <c r="Z284" s="2"/>
    </row>
    <row r="285" spans="1:26" ht="15.7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"/>
      <c r="Y285" s="2"/>
      <c r="Z285" s="2"/>
    </row>
    <row r="286" spans="1:26" ht="15.7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"/>
      <c r="Y286" s="2"/>
      <c r="Z286" s="2"/>
    </row>
    <row r="287" spans="1:26" ht="15.7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"/>
      <c r="Y287" s="2"/>
      <c r="Z287" s="2"/>
    </row>
    <row r="288" spans="1:26" ht="15.7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"/>
      <c r="Y288" s="2"/>
      <c r="Z288" s="2"/>
    </row>
    <row r="289" spans="1:26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"/>
      <c r="Y289" s="2"/>
      <c r="Z289" s="2"/>
    </row>
    <row r="290" spans="1:26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"/>
      <c r="Y290" s="2"/>
      <c r="Z290" s="2"/>
    </row>
    <row r="291" spans="1:26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"/>
      <c r="Y291" s="2"/>
      <c r="Z291" s="2"/>
    </row>
    <row r="292" spans="1:26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"/>
      <c r="Y292" s="2"/>
      <c r="Z292" s="2"/>
    </row>
    <row r="293" spans="1:26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"/>
      <c r="Y293" s="2"/>
      <c r="Z293" s="2"/>
    </row>
    <row r="294" spans="1:26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"/>
      <c r="Y294" s="2"/>
      <c r="Z294" s="2"/>
    </row>
    <row r="295" spans="1:26" ht="15.7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"/>
      <c r="Y295" s="2"/>
      <c r="Z295" s="2"/>
    </row>
    <row r="296" spans="1:26" ht="15.7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"/>
      <c r="Y296" s="2"/>
      <c r="Z296" s="2"/>
    </row>
    <row r="297" spans="1:26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"/>
      <c r="Y297" s="2"/>
      <c r="Z297" s="2"/>
    </row>
    <row r="298" spans="1:26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"/>
      <c r="Y298" s="2"/>
      <c r="Z298" s="2"/>
    </row>
    <row r="299" spans="1:26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"/>
      <c r="Y299" s="2"/>
      <c r="Z299" s="2"/>
    </row>
    <row r="300" spans="1:26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"/>
      <c r="Y300" s="2"/>
      <c r="Z300" s="2"/>
    </row>
    <row r="301" spans="1:26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"/>
      <c r="Y301" s="2"/>
      <c r="Z301" s="2"/>
    </row>
    <row r="302" spans="1:26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"/>
      <c r="Y302" s="2"/>
      <c r="Z302" s="2"/>
    </row>
    <row r="303" spans="1:26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"/>
      <c r="Y303" s="2"/>
      <c r="Z303" s="2"/>
    </row>
    <row r="304" spans="1:26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"/>
      <c r="Y304" s="2"/>
      <c r="Z304" s="2"/>
    </row>
    <row r="305" spans="1:26" ht="15.7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"/>
      <c r="Y305" s="2"/>
      <c r="Z305" s="2"/>
    </row>
    <row r="306" spans="1:26" ht="15.7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"/>
      <c r="Y306" s="2"/>
      <c r="Z306" s="2"/>
    </row>
    <row r="307" spans="1:26" ht="15.7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"/>
      <c r="Y307" s="2"/>
      <c r="Z307" s="2"/>
    </row>
    <row r="308" spans="1:26" ht="15.7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"/>
      <c r="Y308" s="2"/>
      <c r="Z308" s="2"/>
    </row>
    <row r="309" spans="1:26" ht="15.7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"/>
      <c r="Y309" s="2"/>
      <c r="Z309" s="2"/>
    </row>
    <row r="310" spans="1:26" ht="15.7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"/>
      <c r="Y310" s="2"/>
      <c r="Z310" s="2"/>
    </row>
    <row r="311" spans="1:26" ht="15.7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"/>
      <c r="Y311" s="2"/>
      <c r="Z311" s="2"/>
    </row>
    <row r="312" spans="1:26" ht="15.7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"/>
      <c r="Y312" s="2"/>
      <c r="Z312" s="2"/>
    </row>
    <row r="313" spans="1:26" ht="15.7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"/>
      <c r="Y313" s="2"/>
      <c r="Z313" s="2"/>
    </row>
    <row r="314" spans="1:26" ht="15.7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"/>
      <c r="Y314" s="2"/>
      <c r="Z314" s="2"/>
    </row>
    <row r="315" spans="1:26" ht="15.7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"/>
      <c r="Y315" s="2"/>
      <c r="Z315" s="2"/>
    </row>
    <row r="316" spans="1:26" ht="15.7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"/>
      <c r="Y316" s="2"/>
      <c r="Z316" s="2"/>
    </row>
    <row r="317" spans="1:26" ht="15.7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"/>
      <c r="Y317" s="2"/>
      <c r="Z317" s="2"/>
    </row>
    <row r="318" spans="1:26" ht="15.7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"/>
      <c r="Y318" s="2"/>
      <c r="Z318" s="2"/>
    </row>
    <row r="319" spans="1:26" ht="15.7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"/>
      <c r="Y319" s="2"/>
      <c r="Z319" s="2"/>
    </row>
    <row r="320" spans="1:26" ht="15.7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"/>
      <c r="Y320" s="2"/>
      <c r="Z320" s="2"/>
    </row>
    <row r="321" spans="1:26" ht="15.7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"/>
      <c r="Y321" s="2"/>
      <c r="Z321" s="2"/>
    </row>
    <row r="322" spans="1:26" ht="15.7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"/>
      <c r="Y322" s="2"/>
      <c r="Z322" s="2"/>
    </row>
    <row r="323" spans="1:26" ht="15.7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"/>
      <c r="Y323" s="2"/>
      <c r="Z323" s="2"/>
    </row>
    <row r="324" spans="1:26" ht="15.7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"/>
      <c r="Y324" s="2"/>
      <c r="Z324" s="2"/>
    </row>
    <row r="325" spans="1:26" ht="15.7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</sheetData>
  <mergeCells count="148">
    <mergeCell ref="A112:A115"/>
    <mergeCell ref="B112:B115"/>
    <mergeCell ref="C112:C115"/>
    <mergeCell ref="J112:J115"/>
    <mergeCell ref="A121:A125"/>
    <mergeCell ref="B121:B125"/>
    <mergeCell ref="C121:C125"/>
    <mergeCell ref="J121:J125"/>
    <mergeCell ref="A116:A120"/>
    <mergeCell ref="B116:B120"/>
    <mergeCell ref="C116:C120"/>
    <mergeCell ref="J116:J120"/>
    <mergeCell ref="J104:J107"/>
    <mergeCell ref="A108:A111"/>
    <mergeCell ref="B108:B111"/>
    <mergeCell ref="C108:C111"/>
    <mergeCell ref="J108:J111"/>
    <mergeCell ref="B84:B87"/>
    <mergeCell ref="C84:C87"/>
    <mergeCell ref="J84:J87"/>
    <mergeCell ref="J96:J99"/>
    <mergeCell ref="A84:A87"/>
    <mergeCell ref="A88:A91"/>
    <mergeCell ref="A92:A95"/>
    <mergeCell ref="A96:A99"/>
    <mergeCell ref="B96:B99"/>
    <mergeCell ref="C96:C99"/>
    <mergeCell ref="A104:A107"/>
    <mergeCell ref="B104:B107"/>
    <mergeCell ref="C104:C107"/>
    <mergeCell ref="A100:A103"/>
    <mergeCell ref="B100:B103"/>
    <mergeCell ref="C100:C103"/>
    <mergeCell ref="J100:J103"/>
    <mergeCell ref="B88:B91"/>
    <mergeCell ref="C88:C91"/>
    <mergeCell ref="J88:J91"/>
    <mergeCell ref="B92:B95"/>
    <mergeCell ref="C92:C95"/>
    <mergeCell ref="J92:J95"/>
    <mergeCell ref="A63:J63"/>
    <mergeCell ref="A64:A66"/>
    <mergeCell ref="B64:B66"/>
    <mergeCell ref="C64:C66"/>
    <mergeCell ref="J64:J66"/>
    <mergeCell ref="A67:J67"/>
    <mergeCell ref="A80:A83"/>
    <mergeCell ref="B80:B83"/>
    <mergeCell ref="C80:C83"/>
    <mergeCell ref="J80:J83"/>
    <mergeCell ref="A68:A71"/>
    <mergeCell ref="B68:B71"/>
    <mergeCell ref="C68:C71"/>
    <mergeCell ref="J68:J71"/>
    <mergeCell ref="A76:A79"/>
    <mergeCell ref="B76:B79"/>
    <mergeCell ref="C76:C79"/>
    <mergeCell ref="J76:J79"/>
    <mergeCell ref="B72:B75"/>
    <mergeCell ref="A72:A75"/>
    <mergeCell ref="C72:C75"/>
    <mergeCell ref="J72:J75"/>
    <mergeCell ref="A48:A50"/>
    <mergeCell ref="B48:B50"/>
    <mergeCell ref="C48:C50"/>
    <mergeCell ref="J48:J50"/>
    <mergeCell ref="A51:A53"/>
    <mergeCell ref="B51:B53"/>
    <mergeCell ref="C51:C53"/>
    <mergeCell ref="J51:J53"/>
    <mergeCell ref="A60:A62"/>
    <mergeCell ref="B60:B62"/>
    <mergeCell ref="C60:C62"/>
    <mergeCell ref="J60:J62"/>
    <mergeCell ref="A54:A56"/>
    <mergeCell ref="B54:B56"/>
    <mergeCell ref="C54:C56"/>
    <mergeCell ref="J54:J56"/>
    <mergeCell ref="A57:A59"/>
    <mergeCell ref="B57:B59"/>
    <mergeCell ref="C57:C59"/>
    <mergeCell ref="J57:J59"/>
    <mergeCell ref="A39:A41"/>
    <mergeCell ref="B39:B41"/>
    <mergeCell ref="C39:C41"/>
    <mergeCell ref="J39:J41"/>
    <mergeCell ref="A42:A44"/>
    <mergeCell ref="B42:B44"/>
    <mergeCell ref="C42:C44"/>
    <mergeCell ref="J42:J44"/>
    <mergeCell ref="A45:A47"/>
    <mergeCell ref="B45:B47"/>
    <mergeCell ref="C45:C47"/>
    <mergeCell ref="J45:J47"/>
    <mergeCell ref="A30:A32"/>
    <mergeCell ref="B30:B32"/>
    <mergeCell ref="C30:C32"/>
    <mergeCell ref="J30:J32"/>
    <mergeCell ref="A33:A35"/>
    <mergeCell ref="B33:B35"/>
    <mergeCell ref="C33:C35"/>
    <mergeCell ref="J33:J35"/>
    <mergeCell ref="A36:A38"/>
    <mergeCell ref="B36:B38"/>
    <mergeCell ref="C36:C38"/>
    <mergeCell ref="J36:J38"/>
    <mergeCell ref="A21:A23"/>
    <mergeCell ref="B21:B23"/>
    <mergeCell ref="C21:C23"/>
    <mergeCell ref="J21:J23"/>
    <mergeCell ref="A24:A26"/>
    <mergeCell ref="B24:B26"/>
    <mergeCell ref="C24:C26"/>
    <mergeCell ref="J24:J26"/>
    <mergeCell ref="A27:A29"/>
    <mergeCell ref="B27:B29"/>
    <mergeCell ref="C27:C29"/>
    <mergeCell ref="J27:J29"/>
    <mergeCell ref="A12:A14"/>
    <mergeCell ref="B12:B14"/>
    <mergeCell ref="C12:C14"/>
    <mergeCell ref="J12:J14"/>
    <mergeCell ref="A15:A17"/>
    <mergeCell ref="B15:B17"/>
    <mergeCell ref="C15:C17"/>
    <mergeCell ref="J15:J17"/>
    <mergeCell ref="A18:A20"/>
    <mergeCell ref="B18:B20"/>
    <mergeCell ref="C18:C20"/>
    <mergeCell ref="J18:J20"/>
    <mergeCell ref="A5:J5"/>
    <mergeCell ref="A6:A8"/>
    <mergeCell ref="B6:B8"/>
    <mergeCell ref="C6:C8"/>
    <mergeCell ref="J6:J8"/>
    <mergeCell ref="A9:A11"/>
    <mergeCell ref="B9:B11"/>
    <mergeCell ref="C9:C11"/>
    <mergeCell ref="J9:J11"/>
    <mergeCell ref="B1:J1"/>
    <mergeCell ref="A2:J2"/>
    <mergeCell ref="A3:A4"/>
    <mergeCell ref="B3:B4"/>
    <mergeCell ref="C3:C4"/>
    <mergeCell ref="D3:D4"/>
    <mergeCell ref="E3:E4"/>
    <mergeCell ref="F3:I3"/>
    <mergeCell ref="J3:J4"/>
  </mergeCells>
  <pageMargins left="0.59027777777777801" right="0.39374999999999999" top="0.39374999999999999" bottom="0.39374999999999999" header="0.511811023622047" footer="0.511811023622047"/>
  <pageSetup paperSize="9" scale="75" fitToHeight="3" orientation="landscape" horizontalDpi="300" verticalDpi="300" r:id="rId1"/>
  <rowBreaks count="2" manualBreakCount="2">
    <brk id="35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211-2</dc:creator>
  <dc:description/>
  <cp:lastModifiedBy>309-1</cp:lastModifiedBy>
  <cp:revision>8</cp:revision>
  <cp:lastPrinted>2025-03-24T04:28:34Z</cp:lastPrinted>
  <dcterms:created xsi:type="dcterms:W3CDTF">2024-06-21T06:48:06Z</dcterms:created>
  <dcterms:modified xsi:type="dcterms:W3CDTF">2025-06-06T02:16:37Z</dcterms:modified>
  <dc:language>ru-RU</dc:language>
</cp:coreProperties>
</file>